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Y:\_AKCE OSTATNÍ\2017\17-022_Bazén_Karviná\DPS\rozpočet_VV_doplneni_191104\"/>
    </mc:Choice>
  </mc:AlternateContent>
  <xr:revisionPtr revIDLastSave="0" documentId="13_ncr:1_{11F8C37A-33C9-4244-AAEB-664553531A8B}" xr6:coauthVersionLast="45" xr6:coauthVersionMax="45" xr10:uidLastSave="{00000000-0000-0000-0000-000000000000}"/>
  <bookViews>
    <workbookView xWindow="-120" yWindow="-120" windowWidth="29040" windowHeight="17790" activeTab="1" xr2:uid="{00000000-000D-0000-FFFF-FFFF00000000}"/>
  </bookViews>
  <sheets>
    <sheet name="Rekapitulace stavby" sheetId="1" r:id="rId1"/>
    <sheet name="2019-0294D - Stavební úpr..." sheetId="2" r:id="rId2"/>
    <sheet name="Pokyny pro vyplnění" sheetId="3" r:id="rId3"/>
  </sheets>
  <definedNames>
    <definedName name="_xlnm._FilterDatabase" localSheetId="1" hidden="1">'2019-0294D - Stavební úpr...'!$C$78:$K$570</definedName>
    <definedName name="_xlnm.Print_Titles" localSheetId="1">'2019-0294D - Stavební úpr...'!$78:$78</definedName>
    <definedName name="_xlnm.Print_Titles" localSheetId="0">'Rekapitulace stavby'!$49:$49</definedName>
    <definedName name="_xlnm.Print_Area" localSheetId="1">'2019-0294D - Stavební úpr...'!$C$4:$J$34,'2019-0294D - Stavební úpr...'!$C$40:$J$62,'2019-0294D - Stavební úpr...'!$C$68:$K$570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71" i="2" l="1"/>
  <c r="AY52" i="1"/>
  <c r="AX52" i="1"/>
  <c r="BI570" i="2"/>
  <c r="BH570" i="2"/>
  <c r="BG570" i="2"/>
  <c r="BF570" i="2"/>
  <c r="T570" i="2"/>
  <c r="R570" i="2"/>
  <c r="P570" i="2"/>
  <c r="BK570" i="2"/>
  <c r="J570" i="2"/>
  <c r="BE570" i="2" s="1"/>
  <c r="BI566" i="2"/>
  <c r="BH566" i="2"/>
  <c r="BG566" i="2"/>
  <c r="BF566" i="2"/>
  <c r="T566" i="2"/>
  <c r="R566" i="2"/>
  <c r="P566" i="2"/>
  <c r="BK566" i="2"/>
  <c r="J566" i="2"/>
  <c r="BE566" i="2" s="1"/>
  <c r="BI562" i="2"/>
  <c r="BH562" i="2"/>
  <c r="BG562" i="2"/>
  <c r="BF562" i="2"/>
  <c r="T562" i="2"/>
  <c r="R562" i="2"/>
  <c r="P562" i="2"/>
  <c r="BK562" i="2"/>
  <c r="J562" i="2"/>
  <c r="BE562" i="2" s="1"/>
  <c r="BI558" i="2"/>
  <c r="BH558" i="2"/>
  <c r="BG558" i="2"/>
  <c r="BF558" i="2"/>
  <c r="T558" i="2"/>
  <c r="R558" i="2"/>
  <c r="P558" i="2"/>
  <c r="BK558" i="2"/>
  <c r="J558" i="2"/>
  <c r="BE558" i="2" s="1"/>
  <c r="BI553" i="2"/>
  <c r="BH553" i="2"/>
  <c r="BG553" i="2"/>
  <c r="BF553" i="2"/>
  <c r="T553" i="2"/>
  <c r="T552" i="2" s="1"/>
  <c r="T551" i="2" s="1"/>
  <c r="R553" i="2"/>
  <c r="R552" i="2" s="1"/>
  <c r="R551" i="2" s="1"/>
  <c r="P553" i="2"/>
  <c r="BK553" i="2"/>
  <c r="J553" i="2"/>
  <c r="BE553" i="2" s="1"/>
  <c r="BI550" i="2"/>
  <c r="BH550" i="2"/>
  <c r="BG550" i="2"/>
  <c r="BF550" i="2"/>
  <c r="T550" i="2"/>
  <c r="T549" i="2" s="1"/>
  <c r="R550" i="2"/>
  <c r="R549" i="2" s="1"/>
  <c r="P550" i="2"/>
  <c r="P549" i="2" s="1"/>
  <c r="BK550" i="2"/>
  <c r="BK549" i="2" s="1"/>
  <c r="J549" i="2" s="1"/>
  <c r="J59" i="2" s="1"/>
  <c r="J550" i="2"/>
  <c r="BE550" i="2" s="1"/>
  <c r="BI548" i="2"/>
  <c r="BH548" i="2"/>
  <c r="BG548" i="2"/>
  <c r="BF548" i="2"/>
  <c r="BE548" i="2"/>
  <c r="T548" i="2"/>
  <c r="R548" i="2"/>
  <c r="P548" i="2"/>
  <c r="BK548" i="2"/>
  <c r="J548" i="2"/>
  <c r="BI547" i="2"/>
  <c r="BH547" i="2"/>
  <c r="BG547" i="2"/>
  <c r="BF547" i="2"/>
  <c r="T547" i="2"/>
  <c r="T546" i="2" s="1"/>
  <c r="R547" i="2"/>
  <c r="P547" i="2"/>
  <c r="P546" i="2" s="1"/>
  <c r="BK547" i="2"/>
  <c r="BK546" i="2" s="1"/>
  <c r="J546" i="2" s="1"/>
  <c r="J547" i="2"/>
  <c r="BE547" i="2" s="1"/>
  <c r="J58" i="2"/>
  <c r="BI542" i="2"/>
  <c r="BH542" i="2"/>
  <c r="BG542" i="2"/>
  <c r="BF542" i="2"/>
  <c r="T542" i="2"/>
  <c r="R542" i="2"/>
  <c r="P542" i="2"/>
  <c r="BK542" i="2"/>
  <c r="J542" i="2"/>
  <c r="BE542" i="2" s="1"/>
  <c r="BI534" i="2"/>
  <c r="BH534" i="2"/>
  <c r="BG534" i="2"/>
  <c r="BF534" i="2"/>
  <c r="T534" i="2"/>
  <c r="R534" i="2"/>
  <c r="P534" i="2"/>
  <c r="BK534" i="2"/>
  <c r="J534" i="2"/>
  <c r="BE534" i="2" s="1"/>
  <c r="BI533" i="2"/>
  <c r="BH533" i="2"/>
  <c r="BG533" i="2"/>
  <c r="BF533" i="2"/>
  <c r="T533" i="2"/>
  <c r="R533" i="2"/>
  <c r="P533" i="2"/>
  <c r="BK533" i="2"/>
  <c r="J533" i="2"/>
  <c r="BE533" i="2" s="1"/>
  <c r="BI532" i="2"/>
  <c r="BH532" i="2"/>
  <c r="BG532" i="2"/>
  <c r="BF532" i="2"/>
  <c r="T532" i="2"/>
  <c r="R532" i="2"/>
  <c r="R531" i="2" s="1"/>
  <c r="P532" i="2"/>
  <c r="BK532" i="2"/>
  <c r="J532" i="2"/>
  <c r="BE532" i="2" s="1"/>
  <c r="BI523" i="2"/>
  <c r="BH523" i="2"/>
  <c r="BG523" i="2"/>
  <c r="BF523" i="2"/>
  <c r="BE523" i="2"/>
  <c r="T523" i="2"/>
  <c r="R523" i="2"/>
  <c r="P523" i="2"/>
  <c r="BK523" i="2"/>
  <c r="J523" i="2"/>
  <c r="BI500" i="2"/>
  <c r="BH500" i="2"/>
  <c r="BG500" i="2"/>
  <c r="BF500" i="2"/>
  <c r="BE500" i="2"/>
  <c r="T500" i="2"/>
  <c r="R500" i="2"/>
  <c r="P500" i="2"/>
  <c r="BK500" i="2"/>
  <c r="J500" i="2"/>
  <c r="BI496" i="2"/>
  <c r="BH496" i="2"/>
  <c r="BG496" i="2"/>
  <c r="BF496" i="2"/>
  <c r="T496" i="2"/>
  <c r="R496" i="2"/>
  <c r="P496" i="2"/>
  <c r="BK496" i="2"/>
  <c r="J496" i="2"/>
  <c r="BE496" i="2" s="1"/>
  <c r="BI495" i="2"/>
  <c r="BH495" i="2"/>
  <c r="BG495" i="2"/>
  <c r="BF495" i="2"/>
  <c r="BE495" i="2"/>
  <c r="T495" i="2"/>
  <c r="R495" i="2"/>
  <c r="P495" i="2"/>
  <c r="BK495" i="2"/>
  <c r="J495" i="2"/>
  <c r="BI494" i="2"/>
  <c r="BH494" i="2"/>
  <c r="BG494" i="2"/>
  <c r="BF494" i="2"/>
  <c r="BE494" i="2"/>
  <c r="T494" i="2"/>
  <c r="R494" i="2"/>
  <c r="P494" i="2"/>
  <c r="BK494" i="2"/>
  <c r="J494" i="2"/>
  <c r="BI490" i="2"/>
  <c r="BH490" i="2"/>
  <c r="BG490" i="2"/>
  <c r="BF490" i="2"/>
  <c r="BE490" i="2"/>
  <c r="T490" i="2"/>
  <c r="R490" i="2"/>
  <c r="P490" i="2"/>
  <c r="BK490" i="2"/>
  <c r="J490" i="2"/>
  <c r="BI489" i="2"/>
  <c r="BH489" i="2"/>
  <c r="BG489" i="2"/>
  <c r="BF489" i="2"/>
  <c r="T489" i="2"/>
  <c r="R489" i="2"/>
  <c r="P489" i="2"/>
  <c r="BK489" i="2"/>
  <c r="J489" i="2"/>
  <c r="BE489" i="2" s="1"/>
  <c r="BI488" i="2"/>
  <c r="BH488" i="2"/>
  <c r="BG488" i="2"/>
  <c r="BF488" i="2"/>
  <c r="BE488" i="2"/>
  <c r="T488" i="2"/>
  <c r="R488" i="2"/>
  <c r="P488" i="2"/>
  <c r="BK488" i="2"/>
  <c r="J488" i="2"/>
  <c r="BI487" i="2"/>
  <c r="BH487" i="2"/>
  <c r="BG487" i="2"/>
  <c r="BF487" i="2"/>
  <c r="BE487" i="2"/>
  <c r="T487" i="2"/>
  <c r="R487" i="2"/>
  <c r="P487" i="2"/>
  <c r="BK487" i="2"/>
  <c r="J487" i="2"/>
  <c r="BI473" i="2"/>
  <c r="BH473" i="2"/>
  <c r="BG473" i="2"/>
  <c r="BF473" i="2"/>
  <c r="BE473" i="2"/>
  <c r="T473" i="2"/>
  <c r="R473" i="2"/>
  <c r="P473" i="2"/>
  <c r="BK473" i="2"/>
  <c r="J473" i="2"/>
  <c r="BI467" i="2"/>
  <c r="BH467" i="2"/>
  <c r="BG467" i="2"/>
  <c r="BF467" i="2"/>
  <c r="BE467" i="2"/>
  <c r="T467" i="2"/>
  <c r="R467" i="2"/>
  <c r="P467" i="2"/>
  <c r="BK467" i="2"/>
  <c r="J467" i="2"/>
  <c r="BI463" i="2"/>
  <c r="BH463" i="2"/>
  <c r="BG463" i="2"/>
  <c r="BF463" i="2"/>
  <c r="BE463" i="2"/>
  <c r="T463" i="2"/>
  <c r="R463" i="2"/>
  <c r="P463" i="2"/>
  <c r="BK463" i="2"/>
  <c r="J463" i="2"/>
  <c r="BI455" i="2"/>
  <c r="BH455" i="2"/>
  <c r="BG455" i="2"/>
  <c r="BF455" i="2"/>
  <c r="BE455" i="2"/>
  <c r="T455" i="2"/>
  <c r="R455" i="2"/>
  <c r="P455" i="2"/>
  <c r="BK455" i="2"/>
  <c r="J455" i="2"/>
  <c r="BI454" i="2"/>
  <c r="BH454" i="2"/>
  <c r="BG454" i="2"/>
  <c r="BF454" i="2"/>
  <c r="BE454" i="2"/>
  <c r="T454" i="2"/>
  <c r="R454" i="2"/>
  <c r="P454" i="2"/>
  <c r="BK454" i="2"/>
  <c r="J454" i="2"/>
  <c r="BI453" i="2"/>
  <c r="BH453" i="2"/>
  <c r="BG453" i="2"/>
  <c r="BF453" i="2"/>
  <c r="BE453" i="2"/>
  <c r="T453" i="2"/>
  <c r="R453" i="2"/>
  <c r="P453" i="2"/>
  <c r="BK453" i="2"/>
  <c r="J453" i="2"/>
  <c r="BI441" i="2"/>
  <c r="BH441" i="2"/>
  <c r="BG441" i="2"/>
  <c r="BF441" i="2"/>
  <c r="BE441" i="2"/>
  <c r="T441" i="2"/>
  <c r="R441" i="2"/>
  <c r="P441" i="2"/>
  <c r="BK441" i="2"/>
  <c r="J441" i="2"/>
  <c r="BI440" i="2"/>
  <c r="BH440" i="2"/>
  <c r="BG440" i="2"/>
  <c r="BF440" i="2"/>
  <c r="BE440" i="2"/>
  <c r="T440" i="2"/>
  <c r="R440" i="2"/>
  <c r="P440" i="2"/>
  <c r="BK440" i="2"/>
  <c r="J440" i="2"/>
  <c r="BI439" i="2"/>
  <c r="BH439" i="2"/>
  <c r="BG439" i="2"/>
  <c r="BF439" i="2"/>
  <c r="BE439" i="2"/>
  <c r="T439" i="2"/>
  <c r="R439" i="2"/>
  <c r="P439" i="2"/>
  <c r="BK439" i="2"/>
  <c r="J439" i="2"/>
  <c r="BI438" i="2"/>
  <c r="BH438" i="2"/>
  <c r="BG438" i="2"/>
  <c r="BF438" i="2"/>
  <c r="BE438" i="2"/>
  <c r="T438" i="2"/>
  <c r="R438" i="2"/>
  <c r="P438" i="2"/>
  <c r="BK438" i="2"/>
  <c r="J438" i="2"/>
  <c r="BI434" i="2"/>
  <c r="BH434" i="2"/>
  <c r="BG434" i="2"/>
  <c r="BF434" i="2"/>
  <c r="BE434" i="2"/>
  <c r="T434" i="2"/>
  <c r="R434" i="2"/>
  <c r="P434" i="2"/>
  <c r="BK434" i="2"/>
  <c r="J434" i="2"/>
  <c r="BI433" i="2"/>
  <c r="BH433" i="2"/>
  <c r="BG433" i="2"/>
  <c r="BF433" i="2"/>
  <c r="BE433" i="2"/>
  <c r="T433" i="2"/>
  <c r="R433" i="2"/>
  <c r="P433" i="2"/>
  <c r="BK433" i="2"/>
  <c r="J433" i="2"/>
  <c r="BI428" i="2"/>
  <c r="BH428" i="2"/>
  <c r="BG428" i="2"/>
  <c r="BF428" i="2"/>
  <c r="BE428" i="2"/>
  <c r="T428" i="2"/>
  <c r="R428" i="2"/>
  <c r="P428" i="2"/>
  <c r="BK428" i="2"/>
  <c r="J428" i="2"/>
  <c r="BI427" i="2"/>
  <c r="BH427" i="2"/>
  <c r="BG427" i="2"/>
  <c r="BF427" i="2"/>
  <c r="BE427" i="2"/>
  <c r="T427" i="2"/>
  <c r="R427" i="2"/>
  <c r="P427" i="2"/>
  <c r="BK427" i="2"/>
  <c r="J427" i="2"/>
  <c r="BI423" i="2"/>
  <c r="BH423" i="2"/>
  <c r="BG423" i="2"/>
  <c r="BF423" i="2"/>
  <c r="BE423" i="2"/>
  <c r="T423" i="2"/>
  <c r="R423" i="2"/>
  <c r="P423" i="2"/>
  <c r="BK423" i="2"/>
  <c r="J423" i="2"/>
  <c r="BI422" i="2"/>
  <c r="BH422" i="2"/>
  <c r="BG422" i="2"/>
  <c r="BF422" i="2"/>
  <c r="BE422" i="2"/>
  <c r="T422" i="2"/>
  <c r="R422" i="2"/>
  <c r="P422" i="2"/>
  <c r="BK422" i="2"/>
  <c r="J422" i="2"/>
  <c r="BI421" i="2"/>
  <c r="BH421" i="2"/>
  <c r="BG421" i="2"/>
  <c r="BF421" i="2"/>
  <c r="BE421" i="2"/>
  <c r="T421" i="2"/>
  <c r="R421" i="2"/>
  <c r="P421" i="2"/>
  <c r="BK421" i="2"/>
  <c r="J421" i="2"/>
  <c r="BI420" i="2"/>
  <c r="BH420" i="2"/>
  <c r="BG420" i="2"/>
  <c r="BF420" i="2"/>
  <c r="BE420" i="2"/>
  <c r="T420" i="2"/>
  <c r="R420" i="2"/>
  <c r="P420" i="2"/>
  <c r="BK420" i="2"/>
  <c r="J420" i="2"/>
  <c r="BI419" i="2"/>
  <c r="BH419" i="2"/>
  <c r="BG419" i="2"/>
  <c r="BF419" i="2"/>
  <c r="BE419" i="2"/>
  <c r="T419" i="2"/>
  <c r="R419" i="2"/>
  <c r="P419" i="2"/>
  <c r="BK419" i="2"/>
  <c r="J419" i="2"/>
  <c r="BI418" i="2"/>
  <c r="BH418" i="2"/>
  <c r="BG418" i="2"/>
  <c r="BF418" i="2"/>
  <c r="BE418" i="2"/>
  <c r="T418" i="2"/>
  <c r="R418" i="2"/>
  <c r="P418" i="2"/>
  <c r="BK418" i="2"/>
  <c r="J418" i="2"/>
  <c r="BI417" i="2"/>
  <c r="BH417" i="2"/>
  <c r="BG417" i="2"/>
  <c r="BF417" i="2"/>
  <c r="BE417" i="2"/>
  <c r="T417" i="2"/>
  <c r="R417" i="2"/>
  <c r="P417" i="2"/>
  <c r="BK417" i="2"/>
  <c r="J417" i="2"/>
  <c r="BI416" i="2"/>
  <c r="BH416" i="2"/>
  <c r="BG416" i="2"/>
  <c r="BF416" i="2"/>
  <c r="BE416" i="2"/>
  <c r="T416" i="2"/>
  <c r="R416" i="2"/>
  <c r="P416" i="2"/>
  <c r="BK416" i="2"/>
  <c r="J416" i="2"/>
  <c r="BI415" i="2"/>
  <c r="BH415" i="2"/>
  <c r="BG415" i="2"/>
  <c r="BF415" i="2"/>
  <c r="BE415" i="2"/>
  <c r="T415" i="2"/>
  <c r="R415" i="2"/>
  <c r="P415" i="2"/>
  <c r="BK415" i="2"/>
  <c r="J415" i="2"/>
  <c r="BI414" i="2"/>
  <c r="BH414" i="2"/>
  <c r="BG414" i="2"/>
  <c r="BF414" i="2"/>
  <c r="BE414" i="2"/>
  <c r="T414" i="2"/>
  <c r="R414" i="2"/>
  <c r="P414" i="2"/>
  <c r="BK414" i="2"/>
  <c r="J414" i="2"/>
  <c r="BI411" i="2"/>
  <c r="BH411" i="2"/>
  <c r="BG411" i="2"/>
  <c r="BF411" i="2"/>
  <c r="BE411" i="2"/>
  <c r="T411" i="2"/>
  <c r="R411" i="2"/>
  <c r="P411" i="2"/>
  <c r="BK411" i="2"/>
  <c r="J411" i="2"/>
  <c r="BI410" i="2"/>
  <c r="BH410" i="2"/>
  <c r="BG410" i="2"/>
  <c r="BF410" i="2"/>
  <c r="BE410" i="2"/>
  <c r="T410" i="2"/>
  <c r="R410" i="2"/>
  <c r="P410" i="2"/>
  <c r="BK410" i="2"/>
  <c r="J410" i="2"/>
  <c r="BI407" i="2"/>
  <c r="BH407" i="2"/>
  <c r="BG407" i="2"/>
  <c r="BF407" i="2"/>
  <c r="BE407" i="2"/>
  <c r="T407" i="2"/>
  <c r="R407" i="2"/>
  <c r="P407" i="2"/>
  <c r="BK407" i="2"/>
  <c r="J407" i="2"/>
  <c r="BI406" i="2"/>
  <c r="BH406" i="2"/>
  <c r="BG406" i="2"/>
  <c r="BF406" i="2"/>
  <c r="BE406" i="2"/>
  <c r="T406" i="2"/>
  <c r="R406" i="2"/>
  <c r="P406" i="2"/>
  <c r="BK406" i="2"/>
  <c r="J406" i="2"/>
  <c r="BI405" i="2"/>
  <c r="BH405" i="2"/>
  <c r="BG405" i="2"/>
  <c r="BF405" i="2"/>
  <c r="BE405" i="2"/>
  <c r="T405" i="2"/>
  <c r="R405" i="2"/>
  <c r="P405" i="2"/>
  <c r="BK405" i="2"/>
  <c r="J405" i="2"/>
  <c r="BI398" i="2"/>
  <c r="BH398" i="2"/>
  <c r="BG398" i="2"/>
  <c r="BF398" i="2"/>
  <c r="BE398" i="2"/>
  <c r="T398" i="2"/>
  <c r="R398" i="2"/>
  <c r="P398" i="2"/>
  <c r="BK398" i="2"/>
  <c r="J398" i="2"/>
  <c r="BI392" i="2"/>
  <c r="BH392" i="2"/>
  <c r="BG392" i="2"/>
  <c r="BF392" i="2"/>
  <c r="BE392" i="2"/>
  <c r="T392" i="2"/>
  <c r="R392" i="2"/>
  <c r="P392" i="2"/>
  <c r="BK392" i="2"/>
  <c r="J392" i="2"/>
  <c r="BI391" i="2"/>
  <c r="BH391" i="2"/>
  <c r="BG391" i="2"/>
  <c r="BF391" i="2"/>
  <c r="BE391" i="2"/>
  <c r="T391" i="2"/>
  <c r="R391" i="2"/>
  <c r="P391" i="2"/>
  <c r="BK391" i="2"/>
  <c r="J391" i="2"/>
  <c r="BI385" i="2"/>
  <c r="BH385" i="2"/>
  <c r="BG385" i="2"/>
  <c r="BF385" i="2"/>
  <c r="BE385" i="2"/>
  <c r="T385" i="2"/>
  <c r="R385" i="2"/>
  <c r="P385" i="2"/>
  <c r="BK385" i="2"/>
  <c r="J385" i="2"/>
  <c r="BI370" i="2"/>
  <c r="BH370" i="2"/>
  <c r="BG370" i="2"/>
  <c r="BF370" i="2"/>
  <c r="BE370" i="2"/>
  <c r="T370" i="2"/>
  <c r="R370" i="2"/>
  <c r="P370" i="2"/>
  <c r="BK370" i="2"/>
  <c r="J370" i="2"/>
  <c r="BI369" i="2"/>
  <c r="BH369" i="2"/>
  <c r="BG369" i="2"/>
  <c r="BF369" i="2"/>
  <c r="BE369" i="2"/>
  <c r="T369" i="2"/>
  <c r="R369" i="2"/>
  <c r="P369" i="2"/>
  <c r="BK369" i="2"/>
  <c r="J369" i="2"/>
  <c r="BI364" i="2"/>
  <c r="BH364" i="2"/>
  <c r="BG364" i="2"/>
  <c r="BF364" i="2"/>
  <c r="BE364" i="2"/>
  <c r="T364" i="2"/>
  <c r="R364" i="2"/>
  <c r="P364" i="2"/>
  <c r="BK364" i="2"/>
  <c r="J364" i="2"/>
  <c r="BI363" i="2"/>
  <c r="BH363" i="2"/>
  <c r="BG363" i="2"/>
  <c r="BF363" i="2"/>
  <c r="BE363" i="2"/>
  <c r="T363" i="2"/>
  <c r="R363" i="2"/>
  <c r="P363" i="2"/>
  <c r="BK363" i="2"/>
  <c r="J363" i="2"/>
  <c r="BI362" i="2"/>
  <c r="BH362" i="2"/>
  <c r="BG362" i="2"/>
  <c r="BF362" i="2"/>
  <c r="BE362" i="2"/>
  <c r="T362" i="2"/>
  <c r="R362" i="2"/>
  <c r="P362" i="2"/>
  <c r="BK362" i="2"/>
  <c r="J362" i="2"/>
  <c r="BI361" i="2"/>
  <c r="BH361" i="2"/>
  <c r="BG361" i="2"/>
  <c r="BF361" i="2"/>
  <c r="BE361" i="2"/>
  <c r="T361" i="2"/>
  <c r="R361" i="2"/>
  <c r="P361" i="2"/>
  <c r="BK361" i="2"/>
  <c r="J361" i="2"/>
  <c r="BI352" i="2"/>
  <c r="BH352" i="2"/>
  <c r="BG352" i="2"/>
  <c r="BF352" i="2"/>
  <c r="BE352" i="2"/>
  <c r="T352" i="2"/>
  <c r="R352" i="2"/>
  <c r="P352" i="2"/>
  <c r="BK352" i="2"/>
  <c r="J352" i="2"/>
  <c r="BI351" i="2"/>
  <c r="BH351" i="2"/>
  <c r="BG351" i="2"/>
  <c r="BF351" i="2"/>
  <c r="BE351" i="2"/>
  <c r="T351" i="2"/>
  <c r="R351" i="2"/>
  <c r="P351" i="2"/>
  <c r="BK351" i="2"/>
  <c r="J351" i="2"/>
  <c r="BI346" i="2"/>
  <c r="BH346" i="2"/>
  <c r="BG346" i="2"/>
  <c r="BF346" i="2"/>
  <c r="BE346" i="2"/>
  <c r="T346" i="2"/>
  <c r="R346" i="2"/>
  <c r="P346" i="2"/>
  <c r="BK346" i="2"/>
  <c r="J346" i="2"/>
  <c r="BI345" i="2"/>
  <c r="BH345" i="2"/>
  <c r="BG345" i="2"/>
  <c r="BF345" i="2"/>
  <c r="BE345" i="2"/>
  <c r="T345" i="2"/>
  <c r="R345" i="2"/>
  <c r="P345" i="2"/>
  <c r="BK345" i="2"/>
  <c r="J345" i="2"/>
  <c r="BI337" i="2"/>
  <c r="BH337" i="2"/>
  <c r="BG337" i="2"/>
  <c r="BF337" i="2"/>
  <c r="BE337" i="2"/>
  <c r="T337" i="2"/>
  <c r="R337" i="2"/>
  <c r="P337" i="2"/>
  <c r="BK337" i="2"/>
  <c r="J337" i="2"/>
  <c r="BI336" i="2"/>
  <c r="BH336" i="2"/>
  <c r="BG336" i="2"/>
  <c r="BF336" i="2"/>
  <c r="BE336" i="2"/>
  <c r="T336" i="2"/>
  <c r="R336" i="2"/>
  <c r="P336" i="2"/>
  <c r="BK336" i="2"/>
  <c r="J336" i="2"/>
  <c r="BI331" i="2"/>
  <c r="BH331" i="2"/>
  <c r="BG331" i="2"/>
  <c r="BF331" i="2"/>
  <c r="BE331" i="2"/>
  <c r="T331" i="2"/>
  <c r="R331" i="2"/>
  <c r="P331" i="2"/>
  <c r="BK331" i="2"/>
  <c r="J331" i="2"/>
  <c r="BI330" i="2"/>
  <c r="BH330" i="2"/>
  <c r="BG330" i="2"/>
  <c r="BF330" i="2"/>
  <c r="BE330" i="2"/>
  <c r="T330" i="2"/>
  <c r="R330" i="2"/>
  <c r="P330" i="2"/>
  <c r="BK330" i="2"/>
  <c r="J330" i="2"/>
  <c r="BI325" i="2"/>
  <c r="BH325" i="2"/>
  <c r="BG325" i="2"/>
  <c r="BF325" i="2"/>
  <c r="BE325" i="2"/>
  <c r="T325" i="2"/>
  <c r="R325" i="2"/>
  <c r="P325" i="2"/>
  <c r="BK325" i="2"/>
  <c r="J325" i="2"/>
  <c r="BI319" i="2"/>
  <c r="BH319" i="2"/>
  <c r="BG319" i="2"/>
  <c r="BF319" i="2"/>
  <c r="BE319" i="2"/>
  <c r="T319" i="2"/>
  <c r="R319" i="2"/>
  <c r="P319" i="2"/>
  <c r="BK319" i="2"/>
  <c r="J319" i="2"/>
  <c r="BI318" i="2"/>
  <c r="BH318" i="2"/>
  <c r="BG318" i="2"/>
  <c r="BF318" i="2"/>
  <c r="BE318" i="2"/>
  <c r="T318" i="2"/>
  <c r="R318" i="2"/>
  <c r="P318" i="2"/>
  <c r="BK318" i="2"/>
  <c r="J318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297" i="2"/>
  <c r="BH297" i="2"/>
  <c r="BG297" i="2"/>
  <c r="BF297" i="2"/>
  <c r="BE297" i="2"/>
  <c r="T297" i="2"/>
  <c r="R297" i="2"/>
  <c r="P297" i="2"/>
  <c r="BK297" i="2"/>
  <c r="J297" i="2"/>
  <c r="BI296" i="2"/>
  <c r="BH296" i="2"/>
  <c r="BG296" i="2"/>
  <c r="BF296" i="2"/>
  <c r="BE296" i="2"/>
  <c r="T296" i="2"/>
  <c r="R296" i="2"/>
  <c r="P296" i="2"/>
  <c r="BK296" i="2"/>
  <c r="J296" i="2"/>
  <c r="BI285" i="2"/>
  <c r="BH285" i="2"/>
  <c r="BG285" i="2"/>
  <c r="BF285" i="2"/>
  <c r="BE285" i="2"/>
  <c r="T285" i="2"/>
  <c r="R285" i="2"/>
  <c r="P285" i="2"/>
  <c r="BK285" i="2"/>
  <c r="J285" i="2"/>
  <c r="BI284" i="2"/>
  <c r="BH284" i="2"/>
  <c r="BG284" i="2"/>
  <c r="BF284" i="2"/>
  <c r="BE284" i="2"/>
  <c r="T284" i="2"/>
  <c r="R284" i="2"/>
  <c r="P284" i="2"/>
  <c r="BK284" i="2"/>
  <c r="J284" i="2"/>
  <c r="BI277" i="2"/>
  <c r="BH277" i="2"/>
  <c r="BG277" i="2"/>
  <c r="BF277" i="2"/>
  <c r="BE277" i="2"/>
  <c r="T277" i="2"/>
  <c r="R277" i="2"/>
  <c r="P277" i="2"/>
  <c r="BK277" i="2"/>
  <c r="J277" i="2"/>
  <c r="BI276" i="2"/>
  <c r="BH276" i="2"/>
  <c r="BG276" i="2"/>
  <c r="BF276" i="2"/>
  <c r="BE276" i="2"/>
  <c r="T276" i="2"/>
  <c r="R276" i="2"/>
  <c r="P276" i="2"/>
  <c r="BK276" i="2"/>
  <c r="J276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F272" i="2"/>
  <c r="BE272" i="2"/>
  <c r="T272" i="2"/>
  <c r="R272" i="2"/>
  <c r="P272" i="2"/>
  <c r="P271" i="2" s="1"/>
  <c r="BK272" i="2"/>
  <c r="J272" i="2"/>
  <c r="BI265" i="2"/>
  <c r="BH265" i="2"/>
  <c r="BG265" i="2"/>
  <c r="BF265" i="2"/>
  <c r="T265" i="2"/>
  <c r="R265" i="2"/>
  <c r="P265" i="2"/>
  <c r="BK265" i="2"/>
  <c r="J265" i="2"/>
  <c r="BE265" i="2" s="1"/>
  <c r="BI259" i="2"/>
  <c r="BH259" i="2"/>
  <c r="BG259" i="2"/>
  <c r="BF259" i="2"/>
  <c r="T259" i="2"/>
  <c r="R259" i="2"/>
  <c r="P259" i="2"/>
  <c r="BK259" i="2"/>
  <c r="J259" i="2"/>
  <c r="BE259" i="2" s="1"/>
  <c r="BI253" i="2"/>
  <c r="BH253" i="2"/>
  <c r="BG253" i="2"/>
  <c r="BF253" i="2"/>
  <c r="T253" i="2"/>
  <c r="R253" i="2"/>
  <c r="P253" i="2"/>
  <c r="BK253" i="2"/>
  <c r="J253" i="2"/>
  <c r="BE253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34" i="2"/>
  <c r="BH234" i="2"/>
  <c r="BG234" i="2"/>
  <c r="BF234" i="2"/>
  <c r="T234" i="2"/>
  <c r="R234" i="2"/>
  <c r="P234" i="2"/>
  <c r="BK234" i="2"/>
  <c r="J234" i="2"/>
  <c r="BE234" i="2" s="1"/>
  <c r="BI221" i="2"/>
  <c r="BH221" i="2"/>
  <c r="BG221" i="2"/>
  <c r="BF221" i="2"/>
  <c r="T221" i="2"/>
  <c r="R221" i="2"/>
  <c r="P221" i="2"/>
  <c r="BK221" i="2"/>
  <c r="J221" i="2"/>
  <c r="BE221" i="2" s="1"/>
  <c r="BI213" i="2"/>
  <c r="BH213" i="2"/>
  <c r="BG213" i="2"/>
  <c r="BF213" i="2"/>
  <c r="T213" i="2"/>
  <c r="R213" i="2"/>
  <c r="R212" i="2" s="1"/>
  <c r="P213" i="2"/>
  <c r="BK213" i="2"/>
  <c r="J213" i="2"/>
  <c r="BE213" i="2" s="1"/>
  <c r="BI209" i="2"/>
  <c r="BH209" i="2"/>
  <c r="BG209" i="2"/>
  <c r="BF209" i="2"/>
  <c r="BE209" i="2"/>
  <c r="T209" i="2"/>
  <c r="R209" i="2"/>
  <c r="P209" i="2"/>
  <c r="BK209" i="2"/>
  <c r="J209" i="2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BE196" i="2"/>
  <c r="T196" i="2"/>
  <c r="R196" i="2"/>
  <c r="P196" i="2"/>
  <c r="BK196" i="2"/>
  <c r="J196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5" i="2"/>
  <c r="BH165" i="2"/>
  <c r="BG165" i="2"/>
  <c r="BF165" i="2"/>
  <c r="BE165" i="2"/>
  <c r="T165" i="2"/>
  <c r="R165" i="2"/>
  <c r="P165" i="2"/>
  <c r="BK165" i="2"/>
  <c r="J165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4" i="2"/>
  <c r="BH154" i="2"/>
  <c r="BG154" i="2"/>
  <c r="BF154" i="2"/>
  <c r="BE154" i="2"/>
  <c r="T154" i="2"/>
  <c r="R154" i="2"/>
  <c r="P154" i="2"/>
  <c r="BK154" i="2"/>
  <c r="J154" i="2"/>
  <c r="BI153" i="2"/>
  <c r="BH153" i="2"/>
  <c r="BG153" i="2"/>
  <c r="BF153" i="2"/>
  <c r="BE153" i="2"/>
  <c r="T153" i="2"/>
  <c r="R153" i="2"/>
  <c r="P153" i="2"/>
  <c r="BK153" i="2"/>
  <c r="J153" i="2"/>
  <c r="BI140" i="2"/>
  <c r="BH140" i="2"/>
  <c r="BG140" i="2"/>
  <c r="BF140" i="2"/>
  <c r="BE140" i="2"/>
  <c r="T140" i="2"/>
  <c r="R140" i="2"/>
  <c r="P140" i="2"/>
  <c r="BK140" i="2"/>
  <c r="J140" i="2"/>
  <c r="BI130" i="2"/>
  <c r="BH130" i="2"/>
  <c r="BG130" i="2"/>
  <c r="BF130" i="2"/>
  <c r="BE130" i="2"/>
  <c r="T130" i="2"/>
  <c r="R130" i="2"/>
  <c r="P130" i="2"/>
  <c r="BK130" i="2"/>
  <c r="J130" i="2"/>
  <c r="BI121" i="2"/>
  <c r="BH121" i="2"/>
  <c r="BG121" i="2"/>
  <c r="BF121" i="2"/>
  <c r="BE121" i="2"/>
  <c r="T121" i="2"/>
  <c r="R121" i="2"/>
  <c r="P121" i="2"/>
  <c r="BK121" i="2"/>
  <c r="J121" i="2"/>
  <c r="BI98" i="2"/>
  <c r="BH98" i="2"/>
  <c r="BG98" i="2"/>
  <c r="BF98" i="2"/>
  <c r="BE98" i="2"/>
  <c r="T98" i="2"/>
  <c r="R98" i="2"/>
  <c r="P98" i="2"/>
  <c r="BK98" i="2"/>
  <c r="J98" i="2"/>
  <c r="BI90" i="2"/>
  <c r="BH90" i="2"/>
  <c r="BG90" i="2"/>
  <c r="BF90" i="2"/>
  <c r="BE90" i="2"/>
  <c r="T90" i="2"/>
  <c r="R90" i="2"/>
  <c r="P90" i="2"/>
  <c r="BK90" i="2"/>
  <c r="J90" i="2"/>
  <c r="BI84" i="2"/>
  <c r="BH84" i="2"/>
  <c r="BG84" i="2"/>
  <c r="BF84" i="2"/>
  <c r="BE84" i="2"/>
  <c r="T84" i="2"/>
  <c r="R84" i="2"/>
  <c r="P84" i="2"/>
  <c r="BK84" i="2"/>
  <c r="J84" i="2"/>
  <c r="BI83" i="2"/>
  <c r="BH83" i="2"/>
  <c r="BG83" i="2"/>
  <c r="BF83" i="2"/>
  <c r="BE83" i="2"/>
  <c r="T83" i="2"/>
  <c r="R83" i="2"/>
  <c r="P83" i="2"/>
  <c r="BK83" i="2"/>
  <c r="J83" i="2"/>
  <c r="BI82" i="2"/>
  <c r="BH82" i="2"/>
  <c r="BG82" i="2"/>
  <c r="BF82" i="2"/>
  <c r="BE82" i="2"/>
  <c r="T82" i="2"/>
  <c r="T81" i="2" s="1"/>
  <c r="R82" i="2"/>
  <c r="R81" i="2" s="1"/>
  <c r="P82" i="2"/>
  <c r="P81" i="2" s="1"/>
  <c r="BK82" i="2"/>
  <c r="J82" i="2"/>
  <c r="J75" i="2"/>
  <c r="F75" i="2"/>
  <c r="F73" i="2"/>
  <c r="E71" i="2"/>
  <c r="J47" i="2"/>
  <c r="F47" i="2"/>
  <c r="F45" i="2"/>
  <c r="E43" i="2"/>
  <c r="J16" i="2"/>
  <c r="E16" i="2"/>
  <c r="F76" i="2" s="1"/>
  <c r="J15" i="2"/>
  <c r="J10" i="2"/>
  <c r="AS51" i="1"/>
  <c r="L47" i="1"/>
  <c r="AM46" i="1"/>
  <c r="L46" i="1"/>
  <c r="AM44" i="1"/>
  <c r="L44" i="1"/>
  <c r="L42" i="1"/>
  <c r="L41" i="1"/>
  <c r="BK81" i="2" l="1"/>
  <c r="BK552" i="2"/>
  <c r="F32" i="2"/>
  <c r="BD52" i="1" s="1"/>
  <c r="BD51" i="1" s="1"/>
  <c r="W30" i="1" s="1"/>
  <c r="BK212" i="2"/>
  <c r="J212" i="2" s="1"/>
  <c r="J55" i="2" s="1"/>
  <c r="P552" i="2"/>
  <c r="P551" i="2" s="1"/>
  <c r="J28" i="2"/>
  <c r="AV52" i="1" s="1"/>
  <c r="F29" i="2"/>
  <c r="BA52" i="1" s="1"/>
  <c r="BA51" i="1" s="1"/>
  <c r="W27" i="1" s="1"/>
  <c r="BK271" i="2"/>
  <c r="J271" i="2" s="1"/>
  <c r="J56" i="2" s="1"/>
  <c r="R546" i="2"/>
  <c r="R271" i="2"/>
  <c r="R80" i="2" s="1"/>
  <c r="R79" i="2" s="1"/>
  <c r="BK531" i="2"/>
  <c r="J531" i="2" s="1"/>
  <c r="J57" i="2" s="1"/>
  <c r="F30" i="2"/>
  <c r="BB52" i="1" s="1"/>
  <c r="BB51" i="1" s="1"/>
  <c r="W28" i="1" s="1"/>
  <c r="F48" i="2"/>
  <c r="J81" i="2"/>
  <c r="J54" i="2" s="1"/>
  <c r="J73" i="2"/>
  <c r="J45" i="2"/>
  <c r="J29" i="2"/>
  <c r="AW52" i="1" s="1"/>
  <c r="AT52" i="1" s="1"/>
  <c r="F31" i="2"/>
  <c r="BC52" i="1" s="1"/>
  <c r="BC51" i="1" s="1"/>
  <c r="P212" i="2"/>
  <c r="T212" i="2"/>
  <c r="P531" i="2"/>
  <c r="T531" i="2"/>
  <c r="J552" i="2"/>
  <c r="J61" i="2" s="1"/>
  <c r="BK551" i="2"/>
  <c r="J551" i="2" s="1"/>
  <c r="J60" i="2" s="1"/>
  <c r="F28" i="2"/>
  <c r="AZ52" i="1" s="1"/>
  <c r="AZ51" i="1" s="1"/>
  <c r="T80" i="2"/>
  <c r="T79" i="2" s="1"/>
  <c r="AX51" i="1" l="1"/>
  <c r="BK80" i="2"/>
  <c r="AW51" i="1"/>
  <c r="AK27" i="1" s="1"/>
  <c r="P80" i="2"/>
  <c r="P79" i="2" s="1"/>
  <c r="AU52" i="1" s="1"/>
  <c r="AU51" i="1" s="1"/>
  <c r="W26" i="1"/>
  <c r="AV51" i="1"/>
  <c r="J80" i="2"/>
  <c r="J53" i="2" s="1"/>
  <c r="BK79" i="2"/>
  <c r="J79" i="2" s="1"/>
  <c r="W29" i="1"/>
  <c r="AY51" i="1"/>
  <c r="J25" i="2" l="1"/>
  <c r="J52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<sst xmlns="http://schemas.openxmlformats.org/spreadsheetml/2006/main" count="5847" uniqueCount="1014">
  <si>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</si>
  <si>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</si>
  <si>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</si>
  <si>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</si>
  <si>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</si>
  <si>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</si>
  <si>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</si>
  <si>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{dd1c7b65-91cb-4cda-8640-270a38f97de5}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</si>
  <si>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</si>
  <si>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</si>
  <si>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</si>
  <si>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</si>
  <si>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</si>
  <si>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</si>
  <si>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</si>
  <si>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</si>
  <si>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</si>
  <si>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</si>
  <si>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</si>
  <si>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krytého bazénu v Karviné  SO 302 Kanalizace(retence,ORL,LT)</t>
  </si>
  <si>
    <t>KSO:</t>
  </si>
  <si>
    <t>CC-CZ:</t>
  </si>
  <si>
    <t>Místo:</t>
  </si>
  <si>
    <t xml:space="preserve"> </t>
  </si>
  <si>
    <t>Datum:</t>
  </si>
  <si>
    <t>2. 1. 2019</t>
  </si>
  <si>
    <t>Zadavatel:</t>
  </si>
  <si>
    <t>IČ:</t>
  </si>
  <si>
    <t>STaRS Karviná,a.s.Karola Sliwky 783/2a</t>
  </si>
  <si>
    <t>DIČ:</t>
  </si>
  <si>
    <t>Uchazeč:</t>
  </si>
  <si>
    <t>Projektant:</t>
  </si>
  <si>
    <t>ADEA projekt s.r.o.Kafkova 1133/10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</si>
  <si>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</si>
  <si>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</si>
  <si>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</si>
  <si>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</si>
  <si>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</si>
  <si>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</si>
  <si>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</si>
  <si>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</si>
  <si>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</si>
  <si>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</si>
  <si>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</si>
  <si>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</si>
  <si>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</si>
  <si>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</si>
  <si>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</si>
  <si>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</si>
  <si>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</si>
  <si>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</si>
  <si>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</si>
  <si>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</si>
  <si>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</si>
  <si>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</si>
  <si>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</si>
  <si>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</si>
  <si>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</si>
  <si>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</si>
  <si>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</si>
  <si>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</si>
  <si>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</si>
  <si>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</si>
  <si>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</si>
  <si>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</si>
  <si>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</si>
  <si>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</si>
  <si>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</si>
  <si>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</si>
  <si>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</si>
  <si>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</si>
  <si>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</si>
  <si>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</si>
  <si>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</si>
  <si>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</si>
  <si>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</si>
  <si>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</si>
  <si>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</si>
  <si>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</si>
  <si>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</si>
  <si>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</si>
  <si>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</si>
  <si>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</si>
  <si>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</si>
  <si>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</si>
  <si>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</si>
  <si>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</si>
  <si>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</si>
  <si>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</si>
  <si>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</si>
  <si>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</si>
  <si>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</si>
  <si>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</si>
  <si>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</si>
  <si>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</si>
  <si>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</si>
  <si>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</si>
  <si>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</si>
  <si>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</si>
  <si>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</si>
  <si>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</si>
  <si>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</si>
  <si>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</si>
  <si>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</si>
  <si>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</si>
  <si>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</si>
  <si>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</si>
  <si>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</si>
  <si>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</si>
  <si>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</si>
  <si>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</si>
  <si>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</si>
  <si>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</si>
  <si>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</si>
  <si>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</si>
  <si>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</si>
  <si>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</si>
  <si>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hod</t>
  </si>
  <si>
    <t>4</t>
  </si>
  <si>
    <t>-1082190069</t>
  </si>
  <si>
    <t>115101301</t>
  </si>
  <si>
    <t>Pohotovost záložní čerpací soupravy pro dopravní výšku do 10 m s uvažovaným průměrným přítokem do 500 l/min</t>
  </si>
  <si>
    <t>den</t>
  </si>
  <si>
    <t>90766693</t>
  </si>
  <si>
    <t>3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</si>
  <si>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</si>
  <si>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</si>
  <si>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m3</t>
  </si>
  <si>
    <t>-961706813</t>
  </si>
  <si>
    <t>VV</t>
  </si>
  <si>
    <t>0,85*6</t>
  </si>
  <si>
    <t>0,85*5</t>
  </si>
  <si>
    <t>Součet</t>
  </si>
  <si>
    <t>131201101</t>
  </si>
  <si>
    <t>Hloubení nezapažených jam a zářezů s urovnáním dna do předepsaného profilu a spádu v hornině tř. 3 do 100 m3</t>
  </si>
  <si>
    <t>1707874610</t>
  </si>
  <si>
    <t>4,6*4,6*2,38</t>
  </si>
  <si>
    <t>retence</t>
  </si>
  <si>
    <t>17,325*7,92*2,5</t>
  </si>
  <si>
    <t>odlučovač ropných látek</t>
  </si>
  <si>
    <t>7,078*5,15*3,37</t>
  </si>
  <si>
    <t>5</t>
  </si>
  <si>
    <t>132201201</t>
  </si>
  <si>
    <t>Hloubení zapažených i nezapažených rýh šířky přes 600 do 2 000 mm s urovnáním dna do předepsaného profilu a spádu v hornině tř. 3 do 100 m3</t>
  </si>
  <si>
    <t>-1526945071</t>
  </si>
  <si>
    <t>kanalizace A</t>
  </si>
  <si>
    <t>97,0*1,0*2,28</t>
  </si>
  <si>
    <t>2,1*1,1*2,28*2</t>
  </si>
  <si>
    <t>35,0*1,0*2,45</t>
  </si>
  <si>
    <t>2,1*1,1*2,45*5</t>
  </si>
  <si>
    <t>kanalizace B</t>
  </si>
  <si>
    <t>136,0*1,0*2,15</t>
  </si>
  <si>
    <t>2,1*1,1*2,15*5</t>
  </si>
  <si>
    <t>35,0*1,0*1,7</t>
  </si>
  <si>
    <t>2,1*1,1*1,7*1</t>
  </si>
  <si>
    <t>kanalizace D</t>
  </si>
  <si>
    <t>15,0*1,0*1,8</t>
  </si>
  <si>
    <t>2,1*1,1*1,8*1</t>
  </si>
  <si>
    <t>8,0*1,0*1,24</t>
  </si>
  <si>
    <t>2,1*1,1*1,24*1</t>
  </si>
  <si>
    <t>97,0*1,0*2,1</t>
  </si>
  <si>
    <t>2,1*1,1*2,1*5</t>
  </si>
  <si>
    <t>4,0*1,0*0,9</t>
  </si>
  <si>
    <t>6</t>
  </si>
  <si>
    <t>133201101</t>
  </si>
  <si>
    <t>Hloubení zapažených i nezapažených šachet s případným nutným přemístěním výkopku ve výkopišti v hornině tř. 3 do 100 m3</t>
  </si>
  <si>
    <t>-1152681414</t>
  </si>
  <si>
    <t>1,5*1,5*2,0</t>
  </si>
  <si>
    <t>1,5*1,5*2,0*1</t>
  </si>
  <si>
    <t>1,5*1,5*2,8*1</t>
  </si>
  <si>
    <t>1,5*1,5*2,5*1</t>
  </si>
  <si>
    <t>7</t>
  </si>
  <si>
    <t>151101101</t>
  </si>
  <si>
    <t>Zřízení pažení a rozepření stěn rýh pro podzemní vedení pro všechny šířky rýhy příložné pro jakoukoliv mezerovitost, hloubky do 2 m</t>
  </si>
  <si>
    <t>m2</t>
  </si>
  <si>
    <t>-495957089</t>
  </si>
  <si>
    <t>2*(2,1+1,1)*1,7*1</t>
  </si>
  <si>
    <t>15,0*1,8*2</t>
  </si>
  <si>
    <t>2*(2,1+1,1)*1,8*1</t>
  </si>
  <si>
    <t>8,0*1,24*2</t>
  </si>
  <si>
    <t>2*(2,1+1,1)*1,24*1</t>
  </si>
  <si>
    <t>2*(1,5+1,5)*2,0*2</t>
  </si>
  <si>
    <t>8</t>
  </si>
  <si>
    <t>151101102</t>
  </si>
  <si>
    <t>1953379393</t>
  </si>
  <si>
    <t>97,0*2,28*2</t>
  </si>
  <si>
    <t>2*(2,1+1,1)*2,28*2</t>
  </si>
  <si>
    <t>35,0*2,45*2</t>
  </si>
  <si>
    <t>2*(2,1+1,1)*2,45*5</t>
  </si>
  <si>
    <t>136,0*2,15*2</t>
  </si>
  <si>
    <t>2*(2,1+1,1)*2,15*5</t>
  </si>
  <si>
    <t>97,0*2,1*2</t>
  </si>
  <si>
    <t>2*(2,1+1,1)*2,1*5</t>
  </si>
  <si>
    <t>2*(1,5+1,5)*2,5</t>
  </si>
  <si>
    <t>2*(1,5+1,5)*2,8</t>
  </si>
  <si>
    <t>9</t>
  </si>
  <si>
    <t>151101111</t>
  </si>
  <si>
    <t>Odstranění pažení a rozepření stěn rýh pro podzemní vedení s uložením materiálu na vzdálenost do 3 m od kraje výkopu příložné, hloubky do 2 m</t>
  </si>
  <si>
    <t>-358566032</t>
  </si>
  <si>
    <t>10</t>
  </si>
  <si>
    <t>151101112</t>
  </si>
  <si>
    <t>Odstranění pažení a rozepření stěn rýh pro podzemní vedení s uložením materiálu na vzdálenost do 3 m od kraje výkopu příložné, hloubky přes 2 do 4 m</t>
  </si>
  <si>
    <t>262802797</t>
  </si>
  <si>
    <t>11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</si>
  <si>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</si>
  <si>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</si>
  <si>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918696904</t>
  </si>
  <si>
    <t>1001,899+393,396+14,625</t>
  </si>
  <si>
    <t>12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</si>
  <si>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</si>
  <si>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</si>
  <si>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-1223456693</t>
  </si>
  <si>
    <t>122,642+6,3</t>
  </si>
  <si>
    <t>13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</si>
  <si>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</si>
  <si>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</si>
  <si>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-1995221982</t>
  </si>
  <si>
    <t>odvoz výkopku na skládku</t>
  </si>
  <si>
    <t>1001,899+516,238+20,925</t>
  </si>
  <si>
    <t>14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</si>
  <si>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</si>
  <si>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</si>
  <si>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-804151742</t>
  </si>
  <si>
    <t>odvoz vybouraných šachtic</t>
  </si>
  <si>
    <t>9,35</t>
  </si>
  <si>
    <t>171201201</t>
  </si>
  <si>
    <t>Uložení sypaniny na skládky</t>
  </si>
  <si>
    <t>445196031</t>
  </si>
  <si>
    <t>1539,062+9,35</t>
  </si>
  <si>
    <t>16</t>
  </si>
  <si>
    <t>171201211</t>
  </si>
  <si>
    <t>Uložení sypaniny poplatek za uložení sypaniny na skládce (skládkovné)</t>
  </si>
  <si>
    <t>t</t>
  </si>
  <si>
    <t>2036703699</t>
  </si>
  <si>
    <t>1539,062*1,5</t>
  </si>
  <si>
    <t>17</t>
  </si>
  <si>
    <t>174101101</t>
  </si>
  <si>
    <t>Zásyp sypaninou z jakékoliv horniny s uložením výkopku ve vrstvách se zhutněním jam, šachet, rýh nebo kolem objektů v těchto vykopávkách</t>
  </si>
  <si>
    <t>1101385490</t>
  </si>
  <si>
    <t>výkop</t>
  </si>
  <si>
    <t>(1001,899+516,238+20,925)-175,0</t>
  </si>
  <si>
    <t>lože,podkladní desky</t>
  </si>
  <si>
    <t>-(60,433+4,649+267,175+16,822)</t>
  </si>
  <si>
    <t>šachtice</t>
  </si>
  <si>
    <t>-41,7*1,33</t>
  </si>
  <si>
    <t>potrubí</t>
  </si>
  <si>
    <t>-0,5596*3,46</t>
  </si>
  <si>
    <t>-2,0961*5,9</t>
  </si>
  <si>
    <t>-1,6697*7,81</t>
  </si>
  <si>
    <t>odlučovač</t>
  </si>
  <si>
    <t xml:space="preserve">-3,91*2,01*2,6            </t>
  </si>
  <si>
    <t>-1,07*1,33</t>
  </si>
  <si>
    <t>-14,46*4,86*1,33</t>
  </si>
  <si>
    <t>-1,5*1,33</t>
  </si>
  <si>
    <t>lapač tuku</t>
  </si>
  <si>
    <t>-2,930*1,44</t>
  </si>
  <si>
    <t>-1,13*1,33</t>
  </si>
  <si>
    <t>18</t>
  </si>
  <si>
    <t>M</t>
  </si>
  <si>
    <t>583336740</t>
  </si>
  <si>
    <t>kamenivo těžené hrubé frakce 16-32</t>
  </si>
  <si>
    <t>1746798429</t>
  </si>
  <si>
    <t>809,138*1,67*1,01</t>
  </si>
  <si>
    <t>19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</si>
  <si>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</si>
  <si>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</si>
  <si>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1117728400</t>
  </si>
  <si>
    <t>potrubí Dn150</t>
  </si>
  <si>
    <t>4,2*1,0*0,5</t>
  </si>
  <si>
    <t>potrubí DN200</t>
  </si>
  <si>
    <t>55,96*1,0*0,55</t>
  </si>
  <si>
    <t>potrubí DN250</t>
  </si>
  <si>
    <t>209,61*1,0*0,6</t>
  </si>
  <si>
    <t>potrubí DN300</t>
  </si>
  <si>
    <t>166,97*1,0*0,65</t>
  </si>
  <si>
    <t>20</t>
  </si>
  <si>
    <t>583313450</t>
  </si>
  <si>
    <t>kamenivo těžené drobné tříděné frakce 0-4</t>
  </si>
  <si>
    <t>1891876105</t>
  </si>
  <si>
    <t>267,175*1,67*1,01</t>
  </si>
  <si>
    <t>Vodorovné konstrukce</t>
  </si>
  <si>
    <t>451541111</t>
  </si>
  <si>
    <t>2046952227</t>
  </si>
  <si>
    <t>2,2*2,2*0,3</t>
  </si>
  <si>
    <t>4,35*2,45*0,3</t>
  </si>
  <si>
    <t>retenční nádrž</t>
  </si>
  <si>
    <t>16,06*6,46*0,3</t>
  </si>
  <si>
    <t>22</t>
  </si>
  <si>
    <t>451572111</t>
  </si>
  <si>
    <t>Lože pod potrubí, stoky a drobné objekty v otevřeném výkopu z kameniva drobného těženého 0 až 4 mm</t>
  </si>
  <si>
    <t>1491243841</t>
  </si>
  <si>
    <t>1,5*1,5*0,15</t>
  </si>
  <si>
    <t>DN150</t>
  </si>
  <si>
    <t>3,39*1,0*0,15</t>
  </si>
  <si>
    <t>DN200</t>
  </si>
  <si>
    <t>54,11*1,0*0,15</t>
  </si>
  <si>
    <t>DN250</t>
  </si>
  <si>
    <t>209,61*1,0*0,15</t>
  </si>
  <si>
    <t>133,51*1,0*0,15</t>
  </si>
  <si>
    <t>23</t>
  </si>
  <si>
    <t>452112111</t>
  </si>
  <si>
    <t>Osazení betonových dílců prstenců nebo rámů pod poklopy a mříže, výšky do 100 mm</t>
  </si>
  <si>
    <t>kus</t>
  </si>
  <si>
    <t>-1615374118</t>
  </si>
  <si>
    <t>škrticí šachta</t>
  </si>
  <si>
    <t>24</t>
  </si>
  <si>
    <t>592241770</t>
  </si>
  <si>
    <t>11841156</t>
  </si>
  <si>
    <t>25</t>
  </si>
  <si>
    <t>592241750</t>
  </si>
  <si>
    <t>-657662424</t>
  </si>
  <si>
    <t>26</t>
  </si>
  <si>
    <t>452112121</t>
  </si>
  <si>
    <t>Osazení betonových dílců prstenců nebo rámů pod poklopy a mříže, výšky přes 100 do 200 mm</t>
  </si>
  <si>
    <t>-445695540</t>
  </si>
  <si>
    <t>27</t>
  </si>
  <si>
    <t>592241380</t>
  </si>
  <si>
    <t>120787882</t>
  </si>
  <si>
    <t>28</t>
  </si>
  <si>
    <t>452311141</t>
  </si>
  <si>
    <t>Podkladní a zajišťovací konstrukce z betonu prostého v otevřeném výkopu desky pod potrubí, stoky a drobné objekty z betonu tř. C 16/20</t>
  </si>
  <si>
    <t>-1502541927</t>
  </si>
  <si>
    <t>2,1*2,1*0,15*19</t>
  </si>
  <si>
    <t>29</t>
  </si>
  <si>
    <t>452321161</t>
  </si>
  <si>
    <t>Podkladní a zajišťovací konstrukce z betonu železového v otevřeném výkopu desky pod potrubí, stoky a drobné objekty z betonu tř. C 25/30</t>
  </si>
  <si>
    <t>2003847295</t>
  </si>
  <si>
    <t>4,15*2,25*0,3</t>
  </si>
  <si>
    <t>30</t>
  </si>
  <si>
    <t>452351101</t>
  </si>
  <si>
    <t>Bednění podkladních a zajišťovacích konstrukcí v otevřeném výkopu desek nebo sedlových loží pod potrubí, stoky a drobné objekty</t>
  </si>
  <si>
    <t>-1166917040</t>
  </si>
  <si>
    <t>2*(2,2+2,2)*0,3</t>
  </si>
  <si>
    <t>2*(4,15+2,25)*0,3</t>
  </si>
  <si>
    <t>31</t>
  </si>
  <si>
    <t>452368211</t>
  </si>
  <si>
    <t>Výztuž podkladních desek, bloků nebo pražců v otevřeném výkopu ze svařovaných sítí typu Kari</t>
  </si>
  <si>
    <t>-1586155096</t>
  </si>
  <si>
    <t>0,210</t>
  </si>
  <si>
    <t>Trubní vedení</t>
  </si>
  <si>
    <t>32</t>
  </si>
  <si>
    <t>8-0</t>
  </si>
  <si>
    <t>m</t>
  </si>
  <si>
    <t>1110216092</t>
  </si>
  <si>
    <t>570,0+35,0</t>
  </si>
  <si>
    <t>33</t>
  </si>
  <si>
    <t>8-01</t>
  </si>
  <si>
    <t>462735683</t>
  </si>
  <si>
    <t>34</t>
  </si>
  <si>
    <t>8-03</t>
  </si>
  <si>
    <t>854594872</t>
  </si>
  <si>
    <t>35</t>
  </si>
  <si>
    <t>871310310</t>
  </si>
  <si>
    <t>-1855915380</t>
  </si>
  <si>
    <t>dle TZ</t>
  </si>
  <si>
    <t>3,39</t>
  </si>
  <si>
    <t xml:space="preserve">obtok u u Šs7 </t>
  </si>
  <si>
    <t>0,81</t>
  </si>
  <si>
    <t>36</t>
  </si>
  <si>
    <t>286171020</t>
  </si>
  <si>
    <t>trubka kanalizační PP SN 10, dl. 1m, DN 150</t>
  </si>
  <si>
    <t>-468143409</t>
  </si>
  <si>
    <t>37</t>
  </si>
  <si>
    <t>871350310</t>
  </si>
  <si>
    <t>8283899</t>
  </si>
  <si>
    <t>kanalizaceB</t>
  </si>
  <si>
    <t>22,77</t>
  </si>
  <si>
    <t>31,34</t>
  </si>
  <si>
    <t xml:space="preserve">obtok u Šs6 </t>
  </si>
  <si>
    <t>1,0</t>
  </si>
  <si>
    <t>obtok u Š4st</t>
  </si>
  <si>
    <t>0,85</t>
  </si>
  <si>
    <t>38</t>
  </si>
  <si>
    <t>286171030</t>
  </si>
  <si>
    <t>trubka kanalizační PP SN 10, dl. 1m, DN 200</t>
  </si>
  <si>
    <t>1210729436</t>
  </si>
  <si>
    <t>39</t>
  </si>
  <si>
    <t>871360310</t>
  </si>
  <si>
    <t>-353032654</t>
  </si>
  <si>
    <t>71,51</t>
  </si>
  <si>
    <t>Kanalizace B1</t>
  </si>
  <si>
    <t>34,8</t>
  </si>
  <si>
    <t>Kanalizace D</t>
  </si>
  <si>
    <t>98,72</t>
  </si>
  <si>
    <t>bezpečnostní přepad z retence</t>
  </si>
  <si>
    <t>4,58</t>
  </si>
  <si>
    <t>40</t>
  </si>
  <si>
    <t>286171040</t>
  </si>
  <si>
    <t>trubka kanalizační PP SN 10, dl. 1m, DN 250</t>
  </si>
  <si>
    <t>1926450046</t>
  </si>
  <si>
    <t>41</t>
  </si>
  <si>
    <t>871370310</t>
  </si>
  <si>
    <t>-1195290139</t>
  </si>
  <si>
    <t>96,16</t>
  </si>
  <si>
    <t>37,35</t>
  </si>
  <si>
    <t>oprava kanlalizace</t>
  </si>
  <si>
    <t>33,46</t>
  </si>
  <si>
    <t>42</t>
  </si>
  <si>
    <t>286171050</t>
  </si>
  <si>
    <t>trubka kanalizační PP SN 10, dl. 1m, DN 300</t>
  </si>
  <si>
    <t>1919680169</t>
  </si>
  <si>
    <t>43</t>
  </si>
  <si>
    <t>877265271</t>
  </si>
  <si>
    <t>-682451612</t>
  </si>
  <si>
    <t>44</t>
  </si>
  <si>
    <t>877310310</t>
  </si>
  <si>
    <t>-1554598211</t>
  </si>
  <si>
    <t>koleno u Šs7 spádišťové</t>
  </si>
  <si>
    <t>koleno DN150-90st</t>
  </si>
  <si>
    <t>45</t>
  </si>
  <si>
    <t>286171920</t>
  </si>
  <si>
    <t>1252185378</t>
  </si>
  <si>
    <t>46</t>
  </si>
  <si>
    <t>877310320</t>
  </si>
  <si>
    <t>1813331776</t>
  </si>
  <si>
    <t xml:space="preserve">dle TZ </t>
  </si>
  <si>
    <t>odbočka u Šs7 150/150</t>
  </si>
  <si>
    <t>47</t>
  </si>
  <si>
    <t>286172050</t>
  </si>
  <si>
    <t>462355617</t>
  </si>
  <si>
    <t>48</t>
  </si>
  <si>
    <t>877350310</t>
  </si>
  <si>
    <t>182465423</t>
  </si>
  <si>
    <t>u spádišťové šachtice Šs6</t>
  </si>
  <si>
    <t>kolen 200-90st</t>
  </si>
  <si>
    <t>koleno u Š4st spádišťová</t>
  </si>
  <si>
    <t>koleno 200-90st</t>
  </si>
  <si>
    <t>49</t>
  </si>
  <si>
    <t>286171930</t>
  </si>
  <si>
    <t>-1919501482</t>
  </si>
  <si>
    <t>50</t>
  </si>
  <si>
    <t>877350320</t>
  </si>
  <si>
    <t>-1115608239</t>
  </si>
  <si>
    <t>dle TZ u Šs6 spádišťové</t>
  </si>
  <si>
    <t>odbočka 200/200</t>
  </si>
  <si>
    <t>51</t>
  </si>
  <si>
    <t>286172080</t>
  </si>
  <si>
    <t>1991384157</t>
  </si>
  <si>
    <t>52</t>
  </si>
  <si>
    <t>877360310</t>
  </si>
  <si>
    <t>1011376147</t>
  </si>
  <si>
    <t>koleno 90st</t>
  </si>
  <si>
    <t>koleno 45st</t>
  </si>
  <si>
    <t>koleno 30st</t>
  </si>
  <si>
    <t>53</t>
  </si>
  <si>
    <t>286171740</t>
  </si>
  <si>
    <t>koleno kanalizační PP SN 16 30 ° DN 250</t>
  </si>
  <si>
    <t>-861003156</t>
  </si>
  <si>
    <t>54</t>
  </si>
  <si>
    <t>286171840</t>
  </si>
  <si>
    <t>koleno kanalizační PP SN 16 45 ° DN 250</t>
  </si>
  <si>
    <t>-1068632124</t>
  </si>
  <si>
    <t>55</t>
  </si>
  <si>
    <t>286171940</t>
  </si>
  <si>
    <t>193284566</t>
  </si>
  <si>
    <t>56</t>
  </si>
  <si>
    <t>877360320</t>
  </si>
  <si>
    <t>-1356607171</t>
  </si>
  <si>
    <t>kanalzace D odbočka 250/150</t>
  </si>
  <si>
    <t>57</t>
  </si>
  <si>
    <t>286172100</t>
  </si>
  <si>
    <t>odbočka kanalizační PP SN 16 45° DN 250/DN150</t>
  </si>
  <si>
    <t>-308365536</t>
  </si>
  <si>
    <t>58</t>
  </si>
  <si>
    <t>877370320</t>
  </si>
  <si>
    <t>Montáž tvarovek na kanalizačním plastovém potrubí z polypropylenu PP hladkého plnostěnného odboček DN 300</t>
  </si>
  <si>
    <t>-1824040723</t>
  </si>
  <si>
    <t>odbočka 300/200</t>
  </si>
  <si>
    <t>odbočka 300/250</t>
  </si>
  <si>
    <t>odbočka 300/125</t>
  </si>
  <si>
    <t>59</t>
  </si>
  <si>
    <t>286172150</t>
  </si>
  <si>
    <t>odbočka kanalizační PP SN 16 45° DN 300/DN200</t>
  </si>
  <si>
    <t>554315971</t>
  </si>
  <si>
    <t>odbočka 300/200 45st</t>
  </si>
  <si>
    <t>odbočka 300/200 87st</t>
  </si>
  <si>
    <t>60</t>
  </si>
  <si>
    <t>286172160</t>
  </si>
  <si>
    <t>odbočka kanalizační PP SN 16 45° DN 300/DN250</t>
  </si>
  <si>
    <t>-1903631221</t>
  </si>
  <si>
    <t>61</t>
  </si>
  <si>
    <t>286172140</t>
  </si>
  <si>
    <t>odbočka kanalizační PP SN 16 45° DN 300/DN150</t>
  </si>
  <si>
    <t>1181693974</t>
  </si>
  <si>
    <t>odbočka300/150</t>
  </si>
  <si>
    <t>odbočka300/125</t>
  </si>
  <si>
    <t>62</t>
  </si>
  <si>
    <t>894411121</t>
  </si>
  <si>
    <t>Zřízení šachet kanalizačních z betonových dílců výšky vstupu do 1,50 m s obložením dna betonem tř. C 25/30, na potrubí DN přes 200 do 300</t>
  </si>
  <si>
    <t>1098980914</t>
  </si>
  <si>
    <t>Š1-Š5,Š9-Š15</t>
  </si>
  <si>
    <t>Š1st-Š5st</t>
  </si>
  <si>
    <t>63</t>
  </si>
  <si>
    <t>592243120</t>
  </si>
  <si>
    <t>konus šachetní betonový kapsové plastové stupadlo 100x62,5x58 cm</t>
  </si>
  <si>
    <t>232130795</t>
  </si>
  <si>
    <t>64</t>
  </si>
  <si>
    <t>592243150</t>
  </si>
  <si>
    <t>deska betonová zákrytová pro čtvercové šachty 100/62,5 x 16,5 cm</t>
  </si>
  <si>
    <t>-1644564615</t>
  </si>
  <si>
    <t>65</t>
  </si>
  <si>
    <t>1900048554</t>
  </si>
  <si>
    <t>7+2</t>
  </si>
  <si>
    <t>66</t>
  </si>
  <si>
    <t>592241760</t>
  </si>
  <si>
    <t>-1961256360</t>
  </si>
  <si>
    <t>67</t>
  </si>
  <si>
    <t>-395759423</t>
  </si>
  <si>
    <t>11+1</t>
  </si>
  <si>
    <t>68</t>
  </si>
  <si>
    <t>592243370</t>
  </si>
  <si>
    <t>-720870724</t>
  </si>
  <si>
    <t>69</t>
  </si>
  <si>
    <t>592243370/R</t>
  </si>
  <si>
    <t>1594154792</t>
  </si>
  <si>
    <t>70</t>
  </si>
  <si>
    <t>592243390</t>
  </si>
  <si>
    <t>-291012984</t>
  </si>
  <si>
    <t>71</t>
  </si>
  <si>
    <t>592243380</t>
  </si>
  <si>
    <t>981933913</t>
  </si>
  <si>
    <t>72</t>
  </si>
  <si>
    <t>592243480</t>
  </si>
  <si>
    <t>-2030288968</t>
  </si>
  <si>
    <t>73</t>
  </si>
  <si>
    <t>592241610</t>
  </si>
  <si>
    <t>-703817475</t>
  </si>
  <si>
    <t>74</t>
  </si>
  <si>
    <t>592241600</t>
  </si>
  <si>
    <t>1783298093</t>
  </si>
  <si>
    <t>75</t>
  </si>
  <si>
    <t>592241620</t>
  </si>
  <si>
    <t>1765865167</t>
  </si>
  <si>
    <t>76</t>
  </si>
  <si>
    <t>592241620/R</t>
  </si>
  <si>
    <t>-1528583297</t>
  </si>
  <si>
    <t>77</t>
  </si>
  <si>
    <t>894412411</t>
  </si>
  <si>
    <t>Osazení železobetonových dílců pro šachty skruží přechodových</t>
  </si>
  <si>
    <t>-2144521394</t>
  </si>
  <si>
    <t>78</t>
  </si>
  <si>
    <t>-1694432577</t>
  </si>
  <si>
    <t>79</t>
  </si>
  <si>
    <t>894414211</t>
  </si>
  <si>
    <t>-41090695</t>
  </si>
  <si>
    <t>zákrytová deska</t>
  </si>
  <si>
    <t>80</t>
  </si>
  <si>
    <t>1851163408</t>
  </si>
  <si>
    <t>81</t>
  </si>
  <si>
    <t>894812322</t>
  </si>
  <si>
    <t>Revizní a čistící šachta z polypropylenu PP pro hladké trouby [např. systém KG] DN 600 šachtové dno (DN šachty / DN trubního vedení) DN 600/250 průtočné 30 st.,60 st.,90 st.</t>
  </si>
  <si>
    <t>-1676437870</t>
  </si>
  <si>
    <t>82</t>
  </si>
  <si>
    <t>894812332</t>
  </si>
  <si>
    <t>-919933378</t>
  </si>
  <si>
    <t>83</t>
  </si>
  <si>
    <t>894812339</t>
  </si>
  <si>
    <t>-1394876505</t>
  </si>
  <si>
    <t>84</t>
  </si>
  <si>
    <t>894812377</t>
  </si>
  <si>
    <t>1815559778</t>
  </si>
  <si>
    <t>85</t>
  </si>
  <si>
    <t>899104111</t>
  </si>
  <si>
    <t>Osazení poklopů litinových a ocelových včetně rámů hmotnosti jednotlivě přes 150 kg</t>
  </si>
  <si>
    <t>-1802475901</t>
  </si>
  <si>
    <t>86</t>
  </si>
  <si>
    <t>592246610/R</t>
  </si>
  <si>
    <t>poklop šachtový betonová výplň+ litina 785(610)x160 mm, s odvětráním</t>
  </si>
  <si>
    <t>619324215</t>
  </si>
  <si>
    <t>87</t>
  </si>
  <si>
    <t>592246600/R</t>
  </si>
  <si>
    <t>-1880966905</t>
  </si>
  <si>
    <t>88</t>
  </si>
  <si>
    <t>899623151</t>
  </si>
  <si>
    <t>Obetonování potrubí nebo zdiva stok betonem prostým v otevřeném výkopu, beton tř. C 16/20</t>
  </si>
  <si>
    <t>1247363728</t>
  </si>
  <si>
    <t>obetonování obtoku k tělu šachty</t>
  </si>
  <si>
    <t>0,5+0,7+0,6</t>
  </si>
  <si>
    <t>0,2</t>
  </si>
  <si>
    <t>0,1</t>
  </si>
  <si>
    <t>89</t>
  </si>
  <si>
    <t>899623181/R</t>
  </si>
  <si>
    <t>-1013619928</t>
  </si>
  <si>
    <t>1,95</t>
  </si>
  <si>
    <t>90</t>
  </si>
  <si>
    <t>8-1</t>
  </si>
  <si>
    <t>Lapač hrubých nečistot ve stupních komínech</t>
  </si>
  <si>
    <t>ks</t>
  </si>
  <si>
    <t>1506471637</t>
  </si>
  <si>
    <t>91</t>
  </si>
  <si>
    <t>8-2</t>
  </si>
  <si>
    <t>112674498</t>
  </si>
  <si>
    <t>Control ST2 integrovaných do rastu bloků je povolena</t>
  </si>
  <si>
    <t>stavebním povolením č.j.SMK/186223/2018 z 5.12.2018.</t>
  </si>
  <si>
    <t>V případě záměny  výrobku je nutno řešit změnu</t>
  </si>
  <si>
    <t>stavby před dokončením</t>
  </si>
  <si>
    <t>Vysoce zatižitelný retenční blok z PP(SLW60)</t>
  </si>
  <si>
    <t>zelené barvy RIGOFILLST,roz.0,8*0,8*0,66.,</t>
  </si>
  <si>
    <t xml:space="preserve">retenční objem 406l,s křížovým revizním tunelem </t>
  </si>
  <si>
    <t>0,169*0,58m ve dvou osách a ve 4 směrech</t>
  </si>
  <si>
    <t>přejezdný a proplachovatelný D+M</t>
  </si>
  <si>
    <t>92</t>
  </si>
  <si>
    <t>8-3</t>
  </si>
  <si>
    <t>-1095697326</t>
  </si>
  <si>
    <t>93</t>
  </si>
  <si>
    <t>8-4</t>
  </si>
  <si>
    <t>267896868</t>
  </si>
  <si>
    <t>94</t>
  </si>
  <si>
    <t>8-5</t>
  </si>
  <si>
    <t>-1305518495</t>
  </si>
  <si>
    <t>95</t>
  </si>
  <si>
    <t>8-6</t>
  </si>
  <si>
    <t>1739350010</t>
  </si>
  <si>
    <t>96</t>
  </si>
  <si>
    <t>8-7</t>
  </si>
  <si>
    <t>1039611945</t>
  </si>
  <si>
    <t>97</t>
  </si>
  <si>
    <t>8-8</t>
  </si>
  <si>
    <t>-1978917699</t>
  </si>
  <si>
    <t>98</t>
  </si>
  <si>
    <t>8-9</t>
  </si>
  <si>
    <t>-1927456067</t>
  </si>
  <si>
    <t>99</t>
  </si>
  <si>
    <t>8-10</t>
  </si>
  <si>
    <t>1810033540</t>
  </si>
  <si>
    <t>1-gravit. koalescenční plnoprůtočný odlučovač ropných</t>
  </si>
  <si>
    <t>látek bez obtoku NS=Q=50l/sec dle ČSN EN 858-1:2003</t>
  </si>
  <si>
    <t>a A1:2005,rozdíl mezi výškou přítoku a odtoku 0,1m.</t>
  </si>
  <si>
    <t>-parametry vyčištěné vody max.5mg  NEL</t>
  </si>
  <si>
    <t>2-kontejnerový výrobek podzemní ŽB hranatá nádrž se</t>
  </si>
  <si>
    <t>stropní prefabrik.deskou se vstupními kruhovými</t>
  </si>
  <si>
    <t>otvory prům1,0m,vnější rozměry nádrže 4,15*2,25m,</t>
  </si>
  <si>
    <t xml:space="preserve">celková výška bez stropní desky 2,5m,v nádrži budou </t>
  </si>
  <si>
    <t>z výroby dělícími stěnami vytvořeny funkční prrostory</t>
  </si>
  <si>
    <t>-nátok s rozrážečem a usměrnovačem proudu</t>
  </si>
  <si>
    <t>-usazovací kalový prostor pro střední množství kalu                                                                           velikost 200*NS</t>
  </si>
  <si>
    <t xml:space="preserve">-odlučovací prostor se zásobním prostorem na                             </t>
  </si>
  <si>
    <t>odloučené látky  velikosti 15*NS s děleným koalescenčním</t>
  </si>
  <si>
    <t>filtrem ze speciální PUR pěny v nerezových nosičích</t>
  </si>
  <si>
    <t xml:space="preserve">Pur pěna s otevřenými póry parametry:specifická   </t>
  </si>
  <si>
    <t>hmotnost=25kg/m3,pevnost v tahu=120-135kPa,</t>
  </si>
  <si>
    <t>tepelná odolnost´-40až+10stC,stlačitelnost 40%</t>
  </si>
  <si>
    <t>komprese při 5,0kPa,roztažnost 80až 100%,stupeň                                                          odlučování dle normy DIN 24 185-třída EU1-EU4</t>
  </si>
  <si>
    <t>-bezpečnostní odtok s odběrným místem vzorků</t>
  </si>
  <si>
    <t>100</t>
  </si>
  <si>
    <t>8-11</t>
  </si>
  <si>
    <t>-983899906</t>
  </si>
  <si>
    <t xml:space="preserve">AS FAKU 4EO/PB/SV-konkrétní výrobek je povolen     </t>
  </si>
  <si>
    <t>stavebním povolením vodního díla č.j.SMK/178659/2018</t>
  </si>
  <si>
    <t>V případě záměny výrobku je nutno řešit změnu</t>
  </si>
  <si>
    <t>Ostatní konstrukce a práce, bourání</t>
  </si>
  <si>
    <t>101</t>
  </si>
  <si>
    <t>9-0</t>
  </si>
  <si>
    <t>Dozor geotechnika na stavbě</t>
  </si>
  <si>
    <t>1778589378</t>
  </si>
  <si>
    <t>102</t>
  </si>
  <si>
    <t>9-01</t>
  </si>
  <si>
    <t>celk</t>
  </si>
  <si>
    <t>-514563556</t>
  </si>
  <si>
    <t>103</t>
  </si>
  <si>
    <t>9-02</t>
  </si>
  <si>
    <t>-1673938855</t>
  </si>
  <si>
    <t xml:space="preserve">výkkresy výztuže základové desky pod </t>
  </si>
  <si>
    <t xml:space="preserve">výkresy výztuže základové desky </t>
  </si>
  <si>
    <t>pod lapák tuku</t>
  </si>
  <si>
    <t>104</t>
  </si>
  <si>
    <t>969021131</t>
  </si>
  <si>
    <t>-257792920</t>
  </si>
  <si>
    <t>55,0</t>
  </si>
  <si>
    <t>997</t>
  </si>
  <si>
    <t>Přesun sutě</t>
  </si>
  <si>
    <t>105</t>
  </si>
  <si>
    <t>997013801</t>
  </si>
  <si>
    <t>Poplatek za uložení stavebního odpadu na skládce (skládkovné) betonového</t>
  </si>
  <si>
    <t>-925642966</t>
  </si>
  <si>
    <t>106</t>
  </si>
  <si>
    <t>997013813</t>
  </si>
  <si>
    <t>Poplatek za uložení stavebního odpadu na skládce (skládkovné) z plastických hmot</t>
  </si>
  <si>
    <t>-1381998686</t>
  </si>
  <si>
    <t>998</t>
  </si>
  <si>
    <t>Přesun hmot</t>
  </si>
  <si>
    <t>107</t>
  </si>
  <si>
    <t>998276101</t>
  </si>
  <si>
    <t>Přesun hmot pro trubní vedení hloubené z trub z plastických hmot nebo sklolaminátových pro vodovody nebo kanalizace v otevřeném výkopu dopravní vzdálenost do 15 m</t>
  </si>
  <si>
    <t>-1911371134</t>
  </si>
  <si>
    <t>PSV</t>
  </si>
  <si>
    <t>Práce a dodávky PSV</t>
  </si>
  <si>
    <t>711</t>
  </si>
  <si>
    <t>Izolace proti vodě, vlhkosti a plynům</t>
  </si>
  <si>
    <t>108</t>
  </si>
  <si>
    <t>711-1</t>
  </si>
  <si>
    <t>Geotextilie 500g/m2 HDPE folie-*1,5mm</t>
  </si>
  <si>
    <t>1454560757</t>
  </si>
  <si>
    <t>2*(14,5+4,8)*1,33*1,2</t>
  </si>
  <si>
    <t>14,5*4,8*2*1,2</t>
  </si>
  <si>
    <t>109</t>
  </si>
  <si>
    <t>711-2</t>
  </si>
  <si>
    <t>Geotextilie 300g/m2 HDPE folie-1,5mm D+M</t>
  </si>
  <si>
    <t>256450827</t>
  </si>
  <si>
    <t>228,646</t>
  </si>
  <si>
    <t>110</t>
  </si>
  <si>
    <t>711-3</t>
  </si>
  <si>
    <t>-982058288</t>
  </si>
  <si>
    <t>111</t>
  </si>
  <si>
    <t>711-4</t>
  </si>
  <si>
    <t>-1046325439</t>
  </si>
  <si>
    <t>2,5*2,5</t>
  </si>
  <si>
    <t>112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</si>
  <si>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</si>
  <si>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</si>
  <si>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</si>
  <si>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-694441040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</si>
  <si>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</si>
  <si>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</si>
  <si>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</si>
  <si>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</si>
  <si>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</si>
  <si>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</si>
  <si>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</si>
  <si>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</si>
  <si>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</si>
  <si>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</si>
  <si>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</si>
  <si>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</si>
  <si>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</si>
  <si>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</si>
  <si>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</si>
  <si>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</si>
  <si>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</si>
  <si>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</si>
  <si>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</si>
  <si>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</si>
  <si>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</si>
  <si>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</si>
  <si>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</si>
  <si>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</si>
  <si>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</si>
  <si>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</si>
  <si>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</si>
  <si>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</si>
  <si>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</si>
  <si>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</si>
  <si>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</si>
  <si>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</si>
  <si>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</si>
  <si>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</si>
  <si>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</si>
  <si>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</si>
  <si>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</si>
  <si>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</si>
  <si>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</si>
  <si>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</si>
  <si>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</si>
  <si>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</si>
  <si>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</si>
  <si>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</si>
  <si>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</si>
  <si>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</si>
  <si>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</si>
  <si>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</si>
  <si>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</si>
  <si>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</si>
  <si>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</si>
  <si>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</si>
  <si>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</si>
  <si>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</si>
  <si>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</si>
  <si>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</si>
  <si>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</si>
  <si>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</si>
  <si>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</si>
  <si>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</si>
  <si>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</si>
  <si>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</si>
  <si>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</si>
  <si>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</si>
  <si>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</si>
  <si>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</si>
  <si>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</si>
  <si>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</si>
  <si>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</si>
  <si>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</si>
  <si>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</si>
  <si>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</si>
  <si>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</si>
  <si>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</si>
  <si>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</si>
  <si>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</si>
  <si>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</si>
  <si>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</si>
  <si>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</si>
  <si>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</si>
  <si>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</si>
  <si>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</si>
  <si>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</si>
  <si>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</si>
  <si>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</si>
  <si>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</si>
  <si>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</si>
  <si>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</si>
  <si>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</si>
  <si>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</si>
  <si>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</si>
  <si>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</si>
  <si>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</si>
  <si>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</si>
  <si>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</si>
  <si>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</si>
  <si>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</si>
  <si>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</si>
  <si>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</si>
  <si>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</si>
  <si>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</si>
  <si>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</si>
  <si>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</si>
  <si>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</si>
  <si>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</si>
  <si>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</si>
  <si>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</si>
  <si>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</si>
  <si>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</si>
  <si>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</si>
  <si>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</si>
  <si>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</si>
  <si>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</si>
  <si>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</si>
  <si>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</si>
  <si>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</si>
  <si>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</si>
  <si>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</si>
  <si>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</si>
  <si>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</si>
  <si>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</si>
  <si>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</si>
  <si>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</si>
  <si>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</si>
  <si>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</si>
  <si>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</si>
  <si>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</si>
  <si>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</si>
  <si>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</si>
  <si>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</si>
  <si>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</si>
  <si>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</si>
  <si>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</si>
  <si>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</si>
  <si>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</si>
  <si>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</si>
  <si>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</si>
  <si>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</si>
  <si>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</si>
  <si>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</si>
  <si>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</si>
  <si>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</si>
  <si>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</si>
  <si>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</si>
  <si>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</si>
  <si>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</si>
  <si>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</si>
  <si>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</si>
  <si>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</si>
  <si>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</si>
  <si>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</si>
  <si>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</si>
  <si>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</si>
  <si>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</si>
  <si>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</si>
  <si>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</si>
  <si>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</si>
  <si>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</si>
  <si>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</si>
  <si>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</si>
  <si>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</si>
  <si>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</si>
  <si>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</si>
  <si>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</si>
  <si>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</si>
  <si>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</si>
  <si>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</si>
  <si>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</si>
  <si>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</si>
  <si>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</si>
  <si>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</si>
  <si>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</si>
  <si>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</si>
  <si>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</si>
  <si>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</si>
  <si>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</si>
  <si>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</si>
  <si>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</si>
  <si>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</si>
  <si>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</si>
  <si>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</si>
  <si>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</si>
  <si>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</si>
  <si>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Stavební úpravy krytého bazénu v Karviné                                                                                                   SO 302 Kanalizace(retence,ORL,LT)</t>
  </si>
  <si>
    <t>Ing.Eva Honsejková</t>
  </si>
  <si>
    <t>Stavební úpravy krytého bazénu v Karviné                                                                  SO 302 Kanalizace(retence,ORL,LT)</t>
  </si>
  <si>
    <t>Lože pod potrubí, stoky a drobné objekty v otevřeném výkopu ze štěrkodrtě 0-63 mm vč.hutnění na stanovené hodnoty</t>
  </si>
  <si>
    <t>koleno kanalizační PP SN 16 90 ° DN 200</t>
  </si>
  <si>
    <t>odbočka kanalizační PP SN 16 87° DN 200/DN200</t>
  </si>
  <si>
    <t>obočka 300/150</t>
  </si>
  <si>
    <t>poklop kruhový,pachotěsný D400 z PUR,vyztužený skleněnými vlákny</t>
  </si>
  <si>
    <t>Obetonování potrubí nebo zdiva stok betonem prostým v otevřeném výkopu, beton tř. C 35/45</t>
  </si>
  <si>
    <t xml:space="preserve">Vnější izolace stropu proti zemní vlhkosti-pás hydroizolační natavovací s vložkou ze strojní hadrové lepenky pro izolace proti vlhkosti,líc s minerálním posypem,PE folie na spodní straně,tl.4mm </t>
  </si>
  <si>
    <t>koleno kanalizační PP SN 16 90° DN 150</t>
  </si>
  <si>
    <t>odbočka kanalizační PP SN 16 87° DN 150/DN150</t>
  </si>
  <si>
    <t>koleno kanalizační PP SN 16 90 ° DN 250</t>
  </si>
  <si>
    <t>Čerpání vody na dopravní výšku do 10 m s uvažovaným průměrným přítokem do 500 l/min-TZ příl.17-022-5/D.1-302-01</t>
  </si>
  <si>
    <t>vybourání šachtic-odstranění kanalizace.TZ17-022-5/D.1-302-01 a sit17-022-5/D302-02</t>
  </si>
  <si>
    <t>vybourání šachtic Š1-Š5-oprava kanal.TZ 17-022-5/D.1-302-01,pod prof.17-022-5/D.1-302-03</t>
  </si>
  <si>
    <t>lapač tuků -příl. 17-022-5/D.1-302-10</t>
  </si>
  <si>
    <t>retence-příl17-022-05/D.1-302-07</t>
  </si>
  <si>
    <t>odlučovač ropných látek-příl17-022-5/D.1-302-08</t>
  </si>
  <si>
    <t>kanalizaceA-příl.17-022-5/D.1-302-03</t>
  </si>
  <si>
    <t>oprava kanalizace-Dtto</t>
  </si>
  <si>
    <t>kanalizace B-příl 17-022-/D.1-302-04</t>
  </si>
  <si>
    <t>kanalizace B1-Dtto</t>
  </si>
  <si>
    <t>kanalizace D-příl 17-022-5/D.1-302-05</t>
  </si>
  <si>
    <t>bezpečnostní přepad-příl.17-022-5/D.1-302-04</t>
  </si>
  <si>
    <t>sonda v místě osazení šachty Š1-příl17-022-5/D.1 302-01.302-02</t>
  </si>
  <si>
    <t>kanalizace D-sondy</t>
  </si>
  <si>
    <t>kanalizace B-sondy</t>
  </si>
  <si>
    <t>sonda-kanalizace D+B příl17-022-5/D.1-302-01,302-02</t>
  </si>
  <si>
    <t xml:space="preserve"> 35*1,7*2</t>
  </si>
  <si>
    <t>sondy-kanalizace Da B příl.17-022-5/D.1 302-01,302-02</t>
  </si>
  <si>
    <t>Zřízení pažení a rozepření stěn rýh pro podzemní vedení pro všechny šířky rýhy příložné pro jakoukoliv mezerovitost, hloubky do 4 m-příl.17-022-5/D1-302-03,302-04,302-05</t>
  </si>
  <si>
    <t xml:space="preserve">lapač tuků-podsyp-příl17-022-5/D.1302-10 </t>
  </si>
  <si>
    <t>odlučovač ropných látek-příl.17-022-05/D.1-302-08</t>
  </si>
  <si>
    <t>retenční nádrž-příl.17-022-5/D.1-302-07</t>
  </si>
  <si>
    <t>plastová šachta-příl17-022-5/D.1-302-04</t>
  </si>
  <si>
    <t>škrticí šachta -Dtto</t>
  </si>
  <si>
    <t>odlučovač ropných látek-17-022-05/D.1-302-08</t>
  </si>
  <si>
    <t>lapač tuků-příl 17-022-5/D.1-302-10</t>
  </si>
  <si>
    <t>prstenec betonový vyrovnávací 62,5x6x12 cm-ORL příl17-022-5/D.1-302-08</t>
  </si>
  <si>
    <t>retenční nádrž-příl17-22-5/D.1-302-07</t>
  </si>
  <si>
    <t>prstenec betonový vyrovnávací 62,5x10x12 cm2*retence+1*škrticí šachta+1*ORL,příl17-022-5/D1302-07,302-08,302-010</t>
  </si>
  <si>
    <t>potrubí-příl17-022-5/D.1-302-03 až 05</t>
  </si>
  <si>
    <t>prstenec betonový vyrovnávací 62,5x12x9 cm-příl17-022-5/D.1-302-10</t>
  </si>
  <si>
    <t>pod šachticemi-příl.17-022-5/D.1-302-03 až 05</t>
  </si>
  <si>
    <t>lapač tuků-podkladní deska-příl 17-022-5/D.1-302-10</t>
  </si>
  <si>
    <t>lapač tuků-příl17-022-5/D.1-302-10</t>
  </si>
  <si>
    <t>lapač ropných látek-podkladní deska-příl.17-022-5/D.1-302-08</t>
  </si>
  <si>
    <t>odlučovač ropných látek-příl.17-022-5/D.1-302-08</t>
  </si>
  <si>
    <t>lapač tuku-příl.17-022-5/D.1-302-11</t>
  </si>
  <si>
    <t>odlučovač ropných látek-příl.17-022-5/D.1-302-09</t>
  </si>
  <si>
    <t>Prohlídka kamerou-TZ příl.17-022-8/D.1-302-01</t>
  </si>
  <si>
    <t>Zkoušky vodotěsnosti-Dtto</t>
  </si>
  <si>
    <t>Zafoukání potrubí popískocementovou směsí vč.zaslepení čel potrubí DN300-Dtto</t>
  </si>
  <si>
    <t>Montáž kanalizačního potrubí z plastů z polypropylenu PP hladkého plnostěnného SN 10 DN 150-Dtto</t>
  </si>
  <si>
    <t>Montáž kanalizačního potrubí z plastů z polypropylenu PP hladkého plnostěnného SN 10 DN 200-Dtto</t>
  </si>
  <si>
    <t>Montáž kanalizačního potrubí z plastů z polypropylenu PP hladkého plnostěnného SN 10 DN 250-Dtto</t>
  </si>
  <si>
    <t>Montáž kanalizačního potrubí z plastů z polypropylenu PP hladkého plnostěnného SN 10 DN 300-Dtto</t>
  </si>
  <si>
    <t>Montáž tvarovek na kanalizačním potrubí z trub z plastu z tvrdého PVC [systém KG] nebo z polypropylenu [systém KG 2000] v otevřeném výkopu lapačů střešních splavenin DN 100-</t>
  </si>
  <si>
    <t>lapač hrubých nečistot ve stupních komínech-ve vstupních komínech retenční nádrže-je součástí nádrže příl.17-022-5/D.1-302-07</t>
  </si>
  <si>
    <t>lapač hrubých nečistot ve vstupním komínu škrticí šachty-je součástí dodávky škrticí šachty -příl.17-022-5/D.1-302-07</t>
  </si>
  <si>
    <t>Montáž tvarovek na kanalizačním plastovém potrubí z polypropylenu PP hladkého plnostěnného kolen DN 150-viz TZ.příl17-022-5/D.1-302-01</t>
  </si>
  <si>
    <t>Montáž tvarovek na kanalizačním plastovém potrubí z polypropylenu PP hladkého plnostěnného odboček DN 150-Dtto</t>
  </si>
  <si>
    <t>Montáž tvarovek na kanalizačním plastovém potrubí z polypropylenu PP hladkého plnostěnného odboček DN 200-Dtto</t>
  </si>
  <si>
    <t>Montáž tvarovek na kanalizačním plastovém potrubí z polypropylenu PP hladkého plnostěnného kolen DN 250-</t>
  </si>
  <si>
    <t>dle TZ -havarijní přepad-TZ-17-022-5/D.1-302-05</t>
  </si>
  <si>
    <t>Montáž tvarovek na kanalizačním plastovém potrubí z polypropylenu PP hladkého plnostěnného odboček DN 250-Dtto</t>
  </si>
  <si>
    <t>oprava kanalizace- u Š4st-TZ příl.17-022-5/D.1-302-01</t>
  </si>
  <si>
    <t>kanalizace A-přl.17-022-5/D.1-302-03</t>
  </si>
  <si>
    <t>kanalizace A-Dtto</t>
  </si>
  <si>
    <t>dle tabulky šachtic,příl.17-022-5/D.1-302-12</t>
  </si>
  <si>
    <t>konus šachetní betonový kapsové plastové stupadlo 100x62,5x58 cm-Dtto</t>
  </si>
  <si>
    <t>deska betonová zákrytová -Dtto</t>
  </si>
  <si>
    <t>prstenec betonový vyrovnávací 62,5x6x12 cm-Dtto</t>
  </si>
  <si>
    <t>prstenec betonový vyrovnávací 62,5x8x12 cm-Dtto</t>
  </si>
  <si>
    <t>prstenec betonový vyrovnávací 62,5x10x12 cm-Dtto</t>
  </si>
  <si>
    <t>dno betonové šachty kanalizační přímé 100x60x40 cm-Dtto</t>
  </si>
  <si>
    <t>dno betonové šachty kanalizační přímé 100x60x40 cm(obložení čedičem(žlab,nástupnice+stěna)-Dtto</t>
  </si>
  <si>
    <t>dno betonové šachty kanalizační přímé 100x100x60 cm-Dtto</t>
  </si>
  <si>
    <t>dno betonové šachty kanalizační přímé 100x80x50 cm-Dtto</t>
  </si>
  <si>
    <t>těsnění elastomerové pro spojení šachetních dílů DN 1000-Dtto</t>
  </si>
  <si>
    <t>skruž kanalizační s ocelovými stupadly 100 x 50 x 12 cm-Dtto</t>
  </si>
  <si>
    <t>skruž kanalizační s ocelovými stupadly 100 x 25 x 12 cm-Dtto</t>
  </si>
  <si>
    <t>skruž kanalizační s ocelovými stupadly 100 x 100 x 12 cm-Dtto</t>
  </si>
  <si>
    <t>skruž kanalizační s ocelovými stupadly 100 x 100 x 12 cm,obložení čedičem(nárazová stěna)-Dtto</t>
  </si>
  <si>
    <t>lapač tuků-příl.17-022-5/D.1-302-10</t>
  </si>
  <si>
    <t>Osazení železobetonových dílců pro šachty desek zákrytových-</t>
  </si>
  <si>
    <t>dle TZ -plastová šachta Š8-příl.17-022-5/D.1-302-12</t>
  </si>
  <si>
    <t>Revizní a čistící šachta z polypropylenu PP pro hladké trouby [např. systém KG] DN 600 roura šachtová korugovaná, světlé hloubky 2 000 mm-Dtto</t>
  </si>
  <si>
    <t>Revizní a čistící šachta z polypropylenu PP pro hladké trouby [např. systém KG] DN 600 Příplatek k cenám 2331 - 2334 za uříznutí šachtové roury-Dtto</t>
  </si>
  <si>
    <t>Revizní a čistící šachta z polypropylenu PP pro hladké trouby [např. systém KG] DN 600 poklop (mříž) litinový pro zatížení od 25 t do 40 t s teleskopickým adaptérem-Dtto</t>
  </si>
  <si>
    <t>šachtice-příl.17-022-5/D.1-302-12</t>
  </si>
  <si>
    <t>retenční nádrž-příl17-022-5/D.1-302-07</t>
  </si>
  <si>
    <t>škrticí šachta-Dtto</t>
  </si>
  <si>
    <t>odlučovač ropných látek-přil.17-022-5/D.130208</t>
  </si>
  <si>
    <t>lapač tuků-poklop pachotěsný-příl17-022-5/D.1302-10</t>
  </si>
  <si>
    <t>retenční nádrž -podbetonování vyrovnávacích prstenců-přl.17-022-5/D.1-302-07</t>
  </si>
  <si>
    <t>Vybetonování dvoupláště lapače tuku-příl.17-022-5/-D.1-302-10</t>
  </si>
  <si>
    <t>retenční nádrž-dodávka retenční nádrže-příl17-022-5/D.1-302-07</t>
  </si>
  <si>
    <t>škrticí šachta-dodávka škrticí šachty příl.17-022-5/D.1 -302-07</t>
  </si>
  <si>
    <t>Retenční nádrž-retenční bloky,přl.17-022-5/D.1-302-07</t>
  </si>
  <si>
    <t>Vícevrstvá spojka retenčního bloku pro vícevrstvou pokládkuD+M,retenční nádrž-přl.17-022-5/D.1-302-07</t>
  </si>
  <si>
    <t>Boční mřížka pro retenční bloky rozm.0,8*0,66*0,03m pro uzavření vnějších bočních stěn retenčních bloků D+M-Dtto</t>
  </si>
  <si>
    <t>Čisticí šachta Quadro Control ST2 v rastu základních bloků rozm 0,8*0,8*1,32m,z vysoce zatižitelných bloků z PP(SLW60) zelené barvy rozm. 0,8*0,8*0,66 ve dvou řadách,vč.přechodového konusu D+M viz TZ -Dtto</t>
  </si>
  <si>
    <t>Vstupní komín-šacgtový prodlužovací nástavec z PP-vlnovec profilu 0,6m,délka 1,0m D+M viz TZ-Dtto</t>
  </si>
  <si>
    <t>Těsnící kroužek k betonovému dosedacímu prstenci D+M-retenční nádrž a škrticí šachta,přl.17-022-5/D.1-302-07</t>
  </si>
  <si>
    <t>Objektová škticí šachta PP vč.profilového těsnícího kroužku a výměnné škrticí clony -přítok DN200,odtok DN250,škrcený odtok 8l/s D+M viz TZ,příl.17-022-5/D.1-302-07</t>
  </si>
  <si>
    <t>Šachtový prodlužovací nástavec prof.0,6m ke škrticí šachtě bez přítoku l=1,0m D+M viz TZ-Dtto</t>
  </si>
  <si>
    <t>Odlučovač ropných látek,příl.17-022-5/D.1-302-08</t>
  </si>
  <si>
    <t>Lapač tuků,příl17-022-5/D.1-302-10</t>
  </si>
  <si>
    <t>Zpracování provozního řádu pro lapač tukuTZ-příl.17-022-5/D.1302-01</t>
  </si>
  <si>
    <t>Dílenská dokumentace -Dtto</t>
  </si>
  <si>
    <t>Vybourání kanalizačního potrubí DN do 300 mm vč.odvozu a uložení,příl.17-022-5/D.1-302-01</t>
  </si>
  <si>
    <t>retenční nádrž-přl.17-022-5/D.1-302-07</t>
  </si>
  <si>
    <t>PVC folie tl.1,5mm-Dtto</t>
  </si>
  <si>
    <t>lapač tuku-příl.17-022-5/D.1-302-10</t>
  </si>
  <si>
    <t>Montáž tvarovek na kanalizačním plastovém  potrubí z polypropylenu PP hladkého plnostěnného kolen DN200-PD 17-022-5/D.1-302-01Dtto</t>
  </si>
  <si>
    <t>Retenční nádrž z 212 ks PP bloků Rigofill ST a 2 ks</t>
  </si>
  <si>
    <t xml:space="preserve">kontrolních a čisticích šachet Qvadro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</si>
</sst>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8" fillId="0" borderId="0" xfId="0" applyFont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I54" sqref="AI5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08" t="s">
        <v>8</v>
      </c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8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8"/>
      <c r="AQ5" s="30"/>
      <c r="BE5" s="316" t="s">
        <v>17</v>
      </c>
      <c r="BS5" s="23" t="s">
        <v>9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0" t="s">
        <v>895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8"/>
      <c r="AQ6" s="30"/>
      <c r="BE6" s="317"/>
      <c r="BS6" s="23" t="s">
        <v>9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17"/>
      <c r="BS7" s="23" t="s">
        <v>9</v>
      </c>
    </row>
    <row r="8" spans="1:74" ht="14.45" customHeight="1" x14ac:dyDescent="0.3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17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7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17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17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7"/>
      <c r="BS12" s="23" t="s">
        <v>9</v>
      </c>
    </row>
    <row r="13" spans="1:74" ht="14.45" customHeight="1" x14ac:dyDescent="0.3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17"/>
      <c r="BS13" s="23" t="s">
        <v>9</v>
      </c>
    </row>
    <row r="14" spans="1:74" ht="15" x14ac:dyDescent="0.3">
      <c r="B14" s="27"/>
      <c r="C14" s="28"/>
      <c r="D14" s="28"/>
      <c r="E14" s="321" t="s">
        <v>896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6" t="s">
        <v>29</v>
      </c>
      <c r="AL14" s="28"/>
      <c r="AM14" s="28"/>
      <c r="AN14" s="38"/>
      <c r="AO14" s="28"/>
      <c r="AP14" s="28"/>
      <c r="AQ14" s="30"/>
      <c r="BE14" s="317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7"/>
      <c r="BS15" s="23" t="s">
        <v>6</v>
      </c>
    </row>
    <row r="16" spans="1:74" ht="14.45" customHeight="1" x14ac:dyDescent="0.3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17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17"/>
      <c r="BS17" s="23" t="s">
        <v>33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7"/>
      <c r="BS18" s="23" t="s">
        <v>9</v>
      </c>
    </row>
    <row r="19" spans="2:71" ht="14.45" customHeight="1" x14ac:dyDescent="0.3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7"/>
      <c r="BS19" s="23" t="s">
        <v>9</v>
      </c>
    </row>
    <row r="20" spans="2:71" ht="22.5" customHeight="1" x14ac:dyDescent="0.3">
      <c r="B20" s="27"/>
      <c r="C20" s="28"/>
      <c r="D20" s="28"/>
      <c r="E20" s="323" t="s">
        <v>5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8"/>
      <c r="AP20" s="28"/>
      <c r="AQ20" s="30"/>
      <c r="BE20" s="317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7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7"/>
    </row>
    <row r="23" spans="2:71" s="1" customFormat="1" ht="25.9" customHeight="1" x14ac:dyDescent="0.3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4">
        <f>ROUND(AG51,2)</f>
        <v>0</v>
      </c>
      <c r="AL23" s="325"/>
      <c r="AM23" s="325"/>
      <c r="AN23" s="325"/>
      <c r="AO23" s="325"/>
      <c r="AP23" s="41"/>
      <c r="AQ23" s="44"/>
      <c r="BE23" s="317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7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6" t="s">
        <v>36</v>
      </c>
      <c r="M25" s="326"/>
      <c r="N25" s="326"/>
      <c r="O25" s="326"/>
      <c r="P25" s="41"/>
      <c r="Q25" s="41"/>
      <c r="R25" s="41"/>
      <c r="S25" s="41"/>
      <c r="T25" s="41"/>
      <c r="U25" s="41"/>
      <c r="V25" s="41"/>
      <c r="W25" s="326" t="s">
        <v>37</v>
      </c>
      <c r="X25" s="326"/>
      <c r="Y25" s="326"/>
      <c r="Z25" s="326"/>
      <c r="AA25" s="326"/>
      <c r="AB25" s="326"/>
      <c r="AC25" s="326"/>
      <c r="AD25" s="326"/>
      <c r="AE25" s="326"/>
      <c r="AF25" s="41"/>
      <c r="AG25" s="41"/>
      <c r="AH25" s="41"/>
      <c r="AI25" s="41"/>
      <c r="AJ25" s="41"/>
      <c r="AK25" s="326" t="s">
        <v>38</v>
      </c>
      <c r="AL25" s="326"/>
      <c r="AM25" s="326"/>
      <c r="AN25" s="326"/>
      <c r="AO25" s="326"/>
      <c r="AP25" s="41"/>
      <c r="AQ25" s="44"/>
      <c r="BE25" s="317"/>
    </row>
    <row r="26" spans="2:71" s="2" customFormat="1" ht="14.45" customHeight="1" x14ac:dyDescent="0.3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7">
        <v>0.21</v>
      </c>
      <c r="M26" s="306"/>
      <c r="N26" s="306"/>
      <c r="O26" s="306"/>
      <c r="P26" s="47"/>
      <c r="Q26" s="47"/>
      <c r="R26" s="47"/>
      <c r="S26" s="47"/>
      <c r="T26" s="47"/>
      <c r="U26" s="47"/>
      <c r="V26" s="47"/>
      <c r="W26" s="305">
        <f>ROUND(AZ51,2)</f>
        <v>0</v>
      </c>
      <c r="X26" s="306"/>
      <c r="Y26" s="306"/>
      <c r="Z26" s="306"/>
      <c r="AA26" s="306"/>
      <c r="AB26" s="306"/>
      <c r="AC26" s="306"/>
      <c r="AD26" s="306"/>
      <c r="AE26" s="306"/>
      <c r="AF26" s="47"/>
      <c r="AG26" s="47"/>
      <c r="AH26" s="47"/>
      <c r="AI26" s="47"/>
      <c r="AJ26" s="47"/>
      <c r="AK26" s="305">
        <f>ROUND(AV51,2)</f>
        <v>0</v>
      </c>
      <c r="AL26" s="306"/>
      <c r="AM26" s="306"/>
      <c r="AN26" s="306"/>
      <c r="AO26" s="306"/>
      <c r="AP26" s="47"/>
      <c r="AQ26" s="49"/>
      <c r="BE26" s="317"/>
    </row>
    <row r="27" spans="2:71" s="2" customFormat="1" ht="14.45" customHeight="1" x14ac:dyDescent="0.3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7">
        <v>0.15</v>
      </c>
      <c r="M27" s="306"/>
      <c r="N27" s="306"/>
      <c r="O27" s="306"/>
      <c r="P27" s="47"/>
      <c r="Q27" s="47"/>
      <c r="R27" s="47"/>
      <c r="S27" s="47"/>
      <c r="T27" s="47"/>
      <c r="U27" s="47"/>
      <c r="V27" s="47"/>
      <c r="W27" s="305">
        <f>ROUND(BA51,2)</f>
        <v>0</v>
      </c>
      <c r="X27" s="306"/>
      <c r="Y27" s="306"/>
      <c r="Z27" s="306"/>
      <c r="AA27" s="306"/>
      <c r="AB27" s="306"/>
      <c r="AC27" s="306"/>
      <c r="AD27" s="306"/>
      <c r="AE27" s="306"/>
      <c r="AF27" s="47"/>
      <c r="AG27" s="47"/>
      <c r="AH27" s="47"/>
      <c r="AI27" s="47"/>
      <c r="AJ27" s="47"/>
      <c r="AK27" s="305">
        <f>ROUND(AW51,2)</f>
        <v>0</v>
      </c>
      <c r="AL27" s="306"/>
      <c r="AM27" s="306"/>
      <c r="AN27" s="306"/>
      <c r="AO27" s="306"/>
      <c r="AP27" s="47"/>
      <c r="AQ27" s="49"/>
      <c r="BE27" s="317"/>
    </row>
    <row r="28" spans="2:71" s="2" customFormat="1" ht="14.45" hidden="1" customHeight="1" x14ac:dyDescent="0.3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7">
        <v>0.21</v>
      </c>
      <c r="M28" s="306"/>
      <c r="N28" s="306"/>
      <c r="O28" s="306"/>
      <c r="P28" s="47"/>
      <c r="Q28" s="47"/>
      <c r="R28" s="47"/>
      <c r="S28" s="47"/>
      <c r="T28" s="47"/>
      <c r="U28" s="47"/>
      <c r="V28" s="47"/>
      <c r="W28" s="305">
        <f>ROUND(BB51,2)</f>
        <v>0</v>
      </c>
      <c r="X28" s="306"/>
      <c r="Y28" s="306"/>
      <c r="Z28" s="306"/>
      <c r="AA28" s="306"/>
      <c r="AB28" s="306"/>
      <c r="AC28" s="306"/>
      <c r="AD28" s="306"/>
      <c r="AE28" s="306"/>
      <c r="AF28" s="47"/>
      <c r="AG28" s="47"/>
      <c r="AH28" s="47"/>
      <c r="AI28" s="47"/>
      <c r="AJ28" s="47"/>
      <c r="AK28" s="305">
        <v>0</v>
      </c>
      <c r="AL28" s="306"/>
      <c r="AM28" s="306"/>
      <c r="AN28" s="306"/>
      <c r="AO28" s="306"/>
      <c r="AP28" s="47"/>
      <c r="AQ28" s="49"/>
      <c r="BE28" s="317"/>
    </row>
    <row r="29" spans="2:71" s="2" customFormat="1" ht="14.45" hidden="1" customHeight="1" x14ac:dyDescent="0.3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7">
        <v>0.15</v>
      </c>
      <c r="M29" s="306"/>
      <c r="N29" s="306"/>
      <c r="O29" s="306"/>
      <c r="P29" s="47"/>
      <c r="Q29" s="47"/>
      <c r="R29" s="47"/>
      <c r="S29" s="47"/>
      <c r="T29" s="47"/>
      <c r="U29" s="47"/>
      <c r="V29" s="47"/>
      <c r="W29" s="305">
        <f>ROUND(BC51,2)</f>
        <v>0</v>
      </c>
      <c r="X29" s="306"/>
      <c r="Y29" s="306"/>
      <c r="Z29" s="306"/>
      <c r="AA29" s="306"/>
      <c r="AB29" s="306"/>
      <c r="AC29" s="306"/>
      <c r="AD29" s="306"/>
      <c r="AE29" s="306"/>
      <c r="AF29" s="47"/>
      <c r="AG29" s="47"/>
      <c r="AH29" s="47"/>
      <c r="AI29" s="47"/>
      <c r="AJ29" s="47"/>
      <c r="AK29" s="305">
        <v>0</v>
      </c>
      <c r="AL29" s="306"/>
      <c r="AM29" s="306"/>
      <c r="AN29" s="306"/>
      <c r="AO29" s="306"/>
      <c r="AP29" s="47"/>
      <c r="AQ29" s="49"/>
      <c r="BE29" s="317"/>
    </row>
    <row r="30" spans="2:71" s="2" customFormat="1" ht="14.45" hidden="1" customHeight="1" x14ac:dyDescent="0.3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7">
        <v>0</v>
      </c>
      <c r="M30" s="306"/>
      <c r="N30" s="306"/>
      <c r="O30" s="306"/>
      <c r="P30" s="47"/>
      <c r="Q30" s="47"/>
      <c r="R30" s="47"/>
      <c r="S30" s="47"/>
      <c r="T30" s="47"/>
      <c r="U30" s="47"/>
      <c r="V30" s="47"/>
      <c r="W30" s="305">
        <f>ROUND(BD51,2)</f>
        <v>0</v>
      </c>
      <c r="X30" s="306"/>
      <c r="Y30" s="306"/>
      <c r="Z30" s="306"/>
      <c r="AA30" s="306"/>
      <c r="AB30" s="306"/>
      <c r="AC30" s="306"/>
      <c r="AD30" s="306"/>
      <c r="AE30" s="306"/>
      <c r="AF30" s="47"/>
      <c r="AG30" s="47"/>
      <c r="AH30" s="47"/>
      <c r="AI30" s="47"/>
      <c r="AJ30" s="47"/>
      <c r="AK30" s="305">
        <v>0</v>
      </c>
      <c r="AL30" s="306"/>
      <c r="AM30" s="306"/>
      <c r="AN30" s="306"/>
      <c r="AO30" s="306"/>
      <c r="AP30" s="47"/>
      <c r="AQ30" s="49"/>
      <c r="BE30" s="317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7"/>
    </row>
    <row r="32" spans="2:71" s="1" customFormat="1" ht="25.9" customHeight="1" x14ac:dyDescent="0.3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1" t="s">
        <v>47</v>
      </c>
      <c r="Y32" s="339"/>
      <c r="Z32" s="339"/>
      <c r="AA32" s="339"/>
      <c r="AB32" s="339"/>
      <c r="AC32" s="52"/>
      <c r="AD32" s="52"/>
      <c r="AE32" s="52"/>
      <c r="AF32" s="52"/>
      <c r="AG32" s="52"/>
      <c r="AH32" s="52"/>
      <c r="AI32" s="52"/>
      <c r="AJ32" s="52"/>
      <c r="AK32" s="338">
        <f>SUM(AK23:AK30)</f>
        <v>0</v>
      </c>
      <c r="AL32" s="339"/>
      <c r="AM32" s="339"/>
      <c r="AN32" s="339"/>
      <c r="AO32" s="340"/>
      <c r="AP32" s="50"/>
      <c r="AQ32" s="54"/>
      <c r="BE32" s="317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48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>
        <f>K5</f>
        <v>0</v>
      </c>
      <c r="AR41" s="61"/>
    </row>
    <row r="42" spans="2:56" s="4" customFormat="1" ht="36.950000000000003" customHeight="1" x14ac:dyDescent="0.3">
      <c r="B42" s="63"/>
      <c r="C42" s="64" t="s">
        <v>18</v>
      </c>
      <c r="L42" s="330" t="str">
        <f>K6</f>
        <v>Stavební úpravy krytého bazénu v Karviné                                                                                                   SO 302 Kanalizace(retence,ORL,LT)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2" t="str">
        <f>IF(AN8= "","",AN8)</f>
        <v>2. 1. 2019</v>
      </c>
      <c r="AN44" s="332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26</v>
      </c>
      <c r="L46" s="3" t="str">
        <f>IF(E11= "","",E11)</f>
        <v>STaRS Karviná,a.s.Karola Sliwky 783/2a</v>
      </c>
      <c r="AI46" s="62" t="s">
        <v>31</v>
      </c>
      <c r="AM46" s="333" t="str">
        <f>IF(E17="","",E17)</f>
        <v>ADEA projekt s.r.o.Kafkova 1133/10</v>
      </c>
      <c r="AN46" s="333"/>
      <c r="AO46" s="333"/>
      <c r="AP46" s="333"/>
      <c r="AR46" s="40"/>
      <c r="AS46" s="312" t="s">
        <v>49</v>
      </c>
      <c r="AT46" s="31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30</v>
      </c>
      <c r="L47" s="3" t="str">
        <f>IF(E14= "Vyplň údaj","",E14)</f>
        <v>Ing.Eva Honsejková</v>
      </c>
      <c r="AR47" s="40"/>
      <c r="AS47" s="314"/>
      <c r="AT47" s="31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14"/>
      <c r="AT48" s="31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 x14ac:dyDescent="0.3">
      <c r="B49" s="40"/>
      <c r="C49" s="334" t="s">
        <v>50</v>
      </c>
      <c r="D49" s="335"/>
      <c r="E49" s="335"/>
      <c r="F49" s="335"/>
      <c r="G49" s="335"/>
      <c r="H49" s="70"/>
      <c r="I49" s="336" t="s">
        <v>51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52</v>
      </c>
      <c r="AH49" s="335"/>
      <c r="AI49" s="335"/>
      <c r="AJ49" s="335"/>
      <c r="AK49" s="335"/>
      <c r="AL49" s="335"/>
      <c r="AM49" s="335"/>
      <c r="AN49" s="336" t="s">
        <v>53</v>
      </c>
      <c r="AO49" s="335"/>
      <c r="AP49" s="335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50000000000003" customHeight="1" x14ac:dyDescent="0.3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8">
        <f>ROUND(AG52,2)</f>
        <v>0</v>
      </c>
      <c r="AH51" s="328"/>
      <c r="AI51" s="328"/>
      <c r="AJ51" s="328"/>
      <c r="AK51" s="328"/>
      <c r="AL51" s="328"/>
      <c r="AM51" s="328"/>
      <c r="AN51" s="329">
        <f>SUM(AG51,AT51)</f>
        <v>0</v>
      </c>
      <c r="AO51" s="329"/>
      <c r="AP51" s="329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 x14ac:dyDescent="0.3">
      <c r="A52" s="83" t="s">
        <v>72</v>
      </c>
      <c r="B52" s="84"/>
      <c r="C52" s="85"/>
      <c r="D52" s="327"/>
      <c r="E52" s="327"/>
      <c r="F52" s="327"/>
      <c r="G52" s="327"/>
      <c r="H52" s="327"/>
      <c r="I52" s="86"/>
      <c r="J52" s="327" t="s">
        <v>19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10">
        <f>'2019-0294D - Stavební úpr...'!J25</f>
        <v>0</v>
      </c>
      <c r="AH52" s="311"/>
      <c r="AI52" s="311"/>
      <c r="AJ52" s="311"/>
      <c r="AK52" s="311"/>
      <c r="AL52" s="311"/>
      <c r="AM52" s="311"/>
      <c r="AN52" s="310">
        <f>SUM(AG52,AT52)</f>
        <v>0</v>
      </c>
      <c r="AO52" s="311"/>
      <c r="AP52" s="311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'2019-0294D - Stavební úpr...'!P79</f>
        <v>0</v>
      </c>
      <c r="AV52" s="89">
        <f>'2019-0294D - Stavební úpr...'!J28</f>
        <v>0</v>
      </c>
      <c r="AW52" s="89">
        <f>'2019-0294D - Stavební úpr...'!J29</f>
        <v>0</v>
      </c>
      <c r="AX52" s="89">
        <f>'2019-0294D - Stavební úpr...'!J30</f>
        <v>0</v>
      </c>
      <c r="AY52" s="89">
        <f>'2019-0294D - Stavební úpr...'!J31</f>
        <v>0</v>
      </c>
      <c r="AZ52" s="89">
        <f>'2019-0294D - Stavební úpr...'!F28</f>
        <v>0</v>
      </c>
      <c r="BA52" s="89">
        <f>'2019-0294D - Stavební úpr...'!F29</f>
        <v>0</v>
      </c>
      <c r="BB52" s="89">
        <f>'2019-0294D - Stavební úpr...'!F30</f>
        <v>0</v>
      </c>
      <c r="BC52" s="89">
        <f>'2019-0294D - Stavební úpr...'!F31</f>
        <v>0</v>
      </c>
      <c r="BD52" s="91">
        <f>'2019-0294D - Stavební úpr...'!F32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 x14ac:dyDescent="0.3">
      <c r="B53" s="40"/>
      <c r="AR53" s="40"/>
    </row>
    <row r="54" spans="1:90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2019-0294D - Stavební úpr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571"/>
  <sheetViews>
    <sheetView showGridLines="0" tabSelected="1" workbookViewId="0">
      <pane ySplit="1" topLeftCell="A467" activePane="bottomLeft" state="frozen"/>
      <selection pane="bottomLeft" activeCell="F485" sqref="F48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4"/>
      <c r="C1" s="94"/>
      <c r="D1" s="95" t="s">
        <v>1</v>
      </c>
      <c r="E1" s="94"/>
      <c r="F1" s="96" t="s">
        <v>76</v>
      </c>
      <c r="G1" s="343" t="s">
        <v>77</v>
      </c>
      <c r="H1" s="343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08" t="s">
        <v>8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23" t="s">
        <v>7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50000000000003" customHeight="1" x14ac:dyDescent="0.3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5" x14ac:dyDescent="0.3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50000000000003" customHeight="1" x14ac:dyDescent="0.3">
      <c r="B7" s="40"/>
      <c r="C7" s="41"/>
      <c r="D7" s="41"/>
      <c r="E7" s="344" t="s">
        <v>897</v>
      </c>
      <c r="F7" s="345"/>
      <c r="G7" s="345"/>
      <c r="H7" s="345"/>
      <c r="I7" s="100"/>
      <c r="J7" s="41"/>
      <c r="K7" s="44"/>
    </row>
    <row r="8" spans="1:70" s="1" customFormat="1" x14ac:dyDescent="0.3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5" customHeight="1" x14ac:dyDescent="0.3">
      <c r="B9" s="40"/>
      <c r="C9" s="41"/>
      <c r="D9" s="36" t="s">
        <v>20</v>
      </c>
      <c r="E9" s="41">
        <v>8272912</v>
      </c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5" customHeight="1" x14ac:dyDescent="0.3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2. 1. 2019</v>
      </c>
      <c r="K10" s="44"/>
    </row>
    <row r="11" spans="1:70" s="1" customFormat="1" ht="10.9" customHeight="1" x14ac:dyDescent="0.3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5" customHeight="1" x14ac:dyDescent="0.3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 x14ac:dyDescent="0.3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5" customHeight="1" x14ac:dyDescent="0.3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5" customHeight="1" x14ac:dyDescent="0.3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 x14ac:dyDescent="0.3">
      <c r="B16" s="40"/>
      <c r="C16" s="41"/>
      <c r="D16" s="41"/>
      <c r="E16" s="34" t="str">
        <f>IF('Rekapitulace stavby'!E14="Vyplň údaj","",IF('Rekapitulace stavby'!E14="","",'Rekapitulace stavby'!E14))</f>
        <v>Ing.Eva Honsejková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 x14ac:dyDescent="0.3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5" customHeight="1" x14ac:dyDescent="0.3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 x14ac:dyDescent="0.3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5" customHeight="1" x14ac:dyDescent="0.3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5" customHeight="1" x14ac:dyDescent="0.3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 x14ac:dyDescent="0.3">
      <c r="B22" s="103"/>
      <c r="C22" s="104"/>
      <c r="D22" s="104"/>
      <c r="E22" s="323" t="s">
        <v>5</v>
      </c>
      <c r="F22" s="323"/>
      <c r="G22" s="323"/>
      <c r="H22" s="323"/>
      <c r="I22" s="105"/>
      <c r="J22" s="104"/>
      <c r="K22" s="106"/>
    </row>
    <row r="23" spans="2:11" s="1" customFormat="1" ht="6.95" customHeight="1" x14ac:dyDescent="0.3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5" customHeight="1" x14ac:dyDescent="0.3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 x14ac:dyDescent="0.3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ROUND(J79,2)</f>
        <v>0</v>
      </c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5" customHeight="1" x14ac:dyDescent="0.3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5" customHeight="1" x14ac:dyDescent="0.3">
      <c r="B28" s="40"/>
      <c r="C28" s="41"/>
      <c r="D28" s="48" t="s">
        <v>39</v>
      </c>
      <c r="E28" s="48" t="s">
        <v>40</v>
      </c>
      <c r="F28" s="112">
        <f>ROUND(SUM(BE79:BE570), 2)</f>
        <v>0</v>
      </c>
      <c r="G28" s="41"/>
      <c r="H28" s="41"/>
      <c r="I28" s="113">
        <v>0.21</v>
      </c>
      <c r="J28" s="112">
        <f>ROUND(ROUND((SUM(BE79:BE570)), 2)*I28, 2)</f>
        <v>0</v>
      </c>
      <c r="K28" s="44"/>
    </row>
    <row r="29" spans="2:11" s="1" customFormat="1" ht="14.45" customHeight="1" x14ac:dyDescent="0.3">
      <c r="B29" s="40"/>
      <c r="C29" s="41"/>
      <c r="D29" s="41"/>
      <c r="E29" s="48" t="s">
        <v>41</v>
      </c>
      <c r="F29" s="112">
        <f>ROUND(SUM(BF79:BF570), 2)</f>
        <v>0</v>
      </c>
      <c r="G29" s="41"/>
      <c r="H29" s="41"/>
      <c r="I29" s="113">
        <v>0.15</v>
      </c>
      <c r="J29" s="112">
        <f>ROUND(ROUND((SUM(BF79:BF570)), 2)*I29, 2)</f>
        <v>0</v>
      </c>
      <c r="K29" s="44"/>
    </row>
    <row r="30" spans="2:11" s="1" customFormat="1" ht="14.45" hidden="1" customHeight="1" x14ac:dyDescent="0.3">
      <c r="B30" s="40"/>
      <c r="C30" s="41"/>
      <c r="D30" s="41"/>
      <c r="E30" s="48" t="s">
        <v>42</v>
      </c>
      <c r="F30" s="112">
        <f>ROUND(SUM(BG79:BG570),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5" hidden="1" customHeight="1" x14ac:dyDescent="0.3">
      <c r="B31" s="40"/>
      <c r="C31" s="41"/>
      <c r="D31" s="41"/>
      <c r="E31" s="48" t="s">
        <v>43</v>
      </c>
      <c r="F31" s="112">
        <f>ROUND(SUM(BH79:BH570),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44</v>
      </c>
      <c r="F32" s="112">
        <f>ROUND(SUM(BI79:BI570),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5" customHeight="1" x14ac:dyDescent="0.3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 x14ac:dyDescent="0.3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5" customHeight="1" x14ac:dyDescent="0.3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5" customHeight="1" x14ac:dyDescent="0.3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50000000000003" customHeight="1" x14ac:dyDescent="0.3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5" customHeight="1" x14ac:dyDescent="0.3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5" customHeight="1" x14ac:dyDescent="0.3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28.9" customHeight="1" x14ac:dyDescent="0.3">
      <c r="B43" s="40"/>
      <c r="C43" s="41"/>
      <c r="D43" s="41"/>
      <c r="E43" s="344" t="str">
        <f>E7</f>
        <v>Stavební úpravy krytého bazénu v Karviné                                                                  SO 302 Kanalizace(retence,ORL,LT)</v>
      </c>
      <c r="F43" s="345"/>
      <c r="G43" s="345"/>
      <c r="H43" s="345"/>
      <c r="I43" s="100"/>
      <c r="J43" s="41"/>
      <c r="K43" s="44"/>
    </row>
    <row r="44" spans="2:11" s="1" customFormat="1" ht="6.95" customHeight="1" x14ac:dyDescent="0.3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 x14ac:dyDescent="0.3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2. 1. 2019</v>
      </c>
      <c r="K45" s="44"/>
    </row>
    <row r="46" spans="2:11" s="1" customFormat="1" ht="6.95" customHeight="1" x14ac:dyDescent="0.3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5" x14ac:dyDescent="0.3">
      <c r="B47" s="40"/>
      <c r="C47" s="36" t="s">
        <v>26</v>
      </c>
      <c r="D47" s="41"/>
      <c r="E47" s="41"/>
      <c r="F47" s="34" t="str">
        <f>E13</f>
        <v>STaRS Karviná,a.s.Karola Sliwky 783/2a</v>
      </c>
      <c r="G47" s="41"/>
      <c r="H47" s="41"/>
      <c r="I47" s="101" t="s">
        <v>31</v>
      </c>
      <c r="J47" s="34" t="str">
        <f>E19</f>
        <v>ADEA projekt s.r.o.Kafkova 1133/10</v>
      </c>
      <c r="K47" s="44"/>
    </row>
    <row r="48" spans="2:11" s="1" customFormat="1" ht="14.45" customHeight="1" x14ac:dyDescent="0.3">
      <c r="B48" s="40"/>
      <c r="C48" s="36" t="s">
        <v>30</v>
      </c>
      <c r="D48" s="41"/>
      <c r="E48" s="41"/>
      <c r="F48" s="34" t="str">
        <f>IF(E16="","",E16)</f>
        <v>Ing.Eva Honsejková</v>
      </c>
      <c r="G48" s="41"/>
      <c r="H48" s="41"/>
      <c r="I48" s="100"/>
      <c r="J48" s="41"/>
      <c r="K48" s="44"/>
    </row>
    <row r="49" spans="2:47" s="1" customFormat="1" ht="10.35" customHeight="1" x14ac:dyDescent="0.3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 x14ac:dyDescent="0.3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 x14ac:dyDescent="0.3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 x14ac:dyDescent="0.3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J79</f>
        <v>0</v>
      </c>
      <c r="K52" s="44"/>
      <c r="AU52" s="23" t="s">
        <v>87</v>
      </c>
    </row>
    <row r="53" spans="2:47" s="7" customFormat="1" ht="24.95" customHeight="1" x14ac:dyDescent="0.3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J80</f>
        <v>0</v>
      </c>
      <c r="K53" s="135"/>
    </row>
    <row r="54" spans="2:47" s="8" customFormat="1" ht="19.899999999999999" customHeight="1" x14ac:dyDescent="0.3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J81</f>
        <v>0</v>
      </c>
      <c r="K54" s="142"/>
    </row>
    <row r="55" spans="2:47" s="8" customFormat="1" ht="19.899999999999999" customHeight="1" x14ac:dyDescent="0.3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J212</f>
        <v>0</v>
      </c>
      <c r="K55" s="142"/>
    </row>
    <row r="56" spans="2:47" s="8" customFormat="1" ht="19.899999999999999" customHeight="1" x14ac:dyDescent="0.3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J271</f>
        <v>0</v>
      </c>
      <c r="K56" s="142"/>
    </row>
    <row r="57" spans="2:47" s="8" customFormat="1" ht="19.899999999999999" customHeight="1" x14ac:dyDescent="0.3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J531</f>
        <v>0</v>
      </c>
      <c r="K57" s="142"/>
    </row>
    <row r="58" spans="2:47" s="8" customFormat="1" ht="19.899999999999999" customHeight="1" x14ac:dyDescent="0.3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J546</f>
        <v>0</v>
      </c>
      <c r="K58" s="142"/>
    </row>
    <row r="59" spans="2:47" s="8" customFormat="1" ht="19.899999999999999" customHeight="1" x14ac:dyDescent="0.3">
      <c r="B59" s="136"/>
      <c r="C59" s="137"/>
      <c r="D59" s="138" t="s">
        <v>94</v>
      </c>
      <c r="E59" s="139"/>
      <c r="F59" s="139"/>
      <c r="G59" s="139"/>
      <c r="H59" s="139"/>
      <c r="I59" s="140"/>
      <c r="J59" s="141">
        <f>J549</f>
        <v>0</v>
      </c>
      <c r="K59" s="142"/>
    </row>
    <row r="60" spans="2:47" s="7" customFormat="1" ht="24.95" customHeight="1" x14ac:dyDescent="0.3">
      <c r="B60" s="129"/>
      <c r="C60" s="130"/>
      <c r="D60" s="131" t="s">
        <v>95</v>
      </c>
      <c r="E60" s="132"/>
      <c r="F60" s="132"/>
      <c r="G60" s="132"/>
      <c r="H60" s="132"/>
      <c r="I60" s="133"/>
      <c r="J60" s="134">
        <f>J551</f>
        <v>0</v>
      </c>
      <c r="K60" s="135"/>
    </row>
    <row r="61" spans="2:47" s="8" customFormat="1" ht="19.899999999999999" customHeight="1" x14ac:dyDescent="0.3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J552</f>
        <v>0</v>
      </c>
      <c r="K61" s="142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00"/>
      <c r="J62" s="41"/>
      <c r="K62" s="44"/>
    </row>
    <row r="63" spans="2:47" s="1" customFormat="1" ht="6.95" customHeight="1" x14ac:dyDescent="0.3">
      <c r="B63" s="55"/>
      <c r="C63" s="56"/>
      <c r="D63" s="56"/>
      <c r="E63" s="56"/>
      <c r="F63" s="56"/>
      <c r="G63" s="56"/>
      <c r="H63" s="56"/>
      <c r="I63" s="121"/>
      <c r="J63" s="56"/>
      <c r="K63" s="57"/>
    </row>
    <row r="67" spans="2:63" s="1" customFormat="1" ht="6.95" customHeight="1" x14ac:dyDescent="0.3">
      <c r="B67" s="58"/>
      <c r="C67" s="59"/>
      <c r="D67" s="59"/>
      <c r="E67" s="59"/>
      <c r="F67" s="59"/>
      <c r="G67" s="59"/>
      <c r="H67" s="59"/>
      <c r="I67" s="122"/>
      <c r="J67" s="59"/>
      <c r="K67" s="59"/>
      <c r="L67" s="40"/>
    </row>
    <row r="68" spans="2:63" s="1" customFormat="1" ht="36.950000000000003" customHeight="1" x14ac:dyDescent="0.3">
      <c r="B68" s="40"/>
      <c r="C68" s="60" t="s">
        <v>97</v>
      </c>
      <c r="L68" s="40"/>
    </row>
    <row r="69" spans="2:63" s="1" customFormat="1" ht="6.95" customHeight="1" x14ac:dyDescent="0.3">
      <c r="B69" s="40"/>
      <c r="L69" s="40"/>
    </row>
    <row r="70" spans="2:63" s="1" customFormat="1" ht="14.45" customHeight="1" x14ac:dyDescent="0.3">
      <c r="B70" s="40"/>
      <c r="C70" s="62" t="s">
        <v>18</v>
      </c>
      <c r="L70" s="40"/>
    </row>
    <row r="71" spans="2:63" s="1" customFormat="1" ht="35.450000000000003" customHeight="1" x14ac:dyDescent="0.3">
      <c r="B71" s="40"/>
      <c r="E71" s="330" t="str">
        <f>E7</f>
        <v>Stavební úpravy krytého bazénu v Karviné                                                                  SO 302 Kanalizace(retence,ORL,LT)</v>
      </c>
      <c r="F71" s="342"/>
      <c r="G71" s="342"/>
      <c r="H71" s="342"/>
      <c r="L71" s="40"/>
    </row>
    <row r="72" spans="2:63" s="1" customFormat="1" ht="6.95" customHeight="1" x14ac:dyDescent="0.3">
      <c r="B72" s="40"/>
      <c r="L72" s="40"/>
    </row>
    <row r="73" spans="2:63" s="1" customFormat="1" ht="18" customHeight="1" x14ac:dyDescent="0.3">
      <c r="B73" s="40"/>
      <c r="C73" s="62" t="s">
        <v>22</v>
      </c>
      <c r="F73" s="143" t="str">
        <f>F10</f>
        <v xml:space="preserve"> </v>
      </c>
      <c r="I73" s="144" t="s">
        <v>24</v>
      </c>
      <c r="J73" s="66" t="str">
        <f>IF(J10="","",J10)</f>
        <v>2. 1. 2019</v>
      </c>
      <c r="L73" s="40"/>
    </row>
    <row r="74" spans="2:63" s="1" customFormat="1" ht="6.95" customHeight="1" x14ac:dyDescent="0.3">
      <c r="B74" s="40"/>
      <c r="L74" s="40"/>
    </row>
    <row r="75" spans="2:63" s="1" customFormat="1" ht="15" x14ac:dyDescent="0.3">
      <c r="B75" s="40"/>
      <c r="C75" s="62" t="s">
        <v>26</v>
      </c>
      <c r="F75" s="143" t="str">
        <f>E13</f>
        <v>STaRS Karviná,a.s.Karola Sliwky 783/2a</v>
      </c>
      <c r="I75" s="144" t="s">
        <v>31</v>
      </c>
      <c r="J75" s="143" t="str">
        <f>E19</f>
        <v>ADEA projekt s.r.o.Kafkova 1133/10</v>
      </c>
      <c r="L75" s="40"/>
    </row>
    <row r="76" spans="2:63" s="1" customFormat="1" ht="14.45" customHeight="1" x14ac:dyDescent="0.3">
      <c r="B76" s="40"/>
      <c r="C76" s="62" t="s">
        <v>30</v>
      </c>
      <c r="F76" s="143" t="str">
        <f>IF(E16="","",E16)</f>
        <v>Ing.Eva Honsejková</v>
      </c>
      <c r="L76" s="40"/>
    </row>
    <row r="77" spans="2:63" s="1" customFormat="1" ht="10.35" customHeight="1" x14ac:dyDescent="0.3">
      <c r="B77" s="40"/>
      <c r="L77" s="40"/>
    </row>
    <row r="78" spans="2:63" s="9" customFormat="1" ht="29.25" customHeight="1" x14ac:dyDescent="0.3">
      <c r="B78" s="145"/>
      <c r="C78" s="146" t="s">
        <v>98</v>
      </c>
      <c r="D78" s="147" t="s">
        <v>54</v>
      </c>
      <c r="E78" s="147" t="s">
        <v>50</v>
      </c>
      <c r="F78" s="147" t="s">
        <v>99</v>
      </c>
      <c r="G78" s="147" t="s">
        <v>100</v>
      </c>
      <c r="H78" s="147" t="s">
        <v>101</v>
      </c>
      <c r="I78" s="148" t="s">
        <v>102</v>
      </c>
      <c r="J78" s="147" t="s">
        <v>85</v>
      </c>
      <c r="K78" s="149" t="s">
        <v>103</v>
      </c>
      <c r="L78" s="145"/>
      <c r="M78" s="72" t="s">
        <v>104</v>
      </c>
      <c r="N78" s="73" t="s">
        <v>39</v>
      </c>
      <c r="O78" s="73" t="s">
        <v>105</v>
      </c>
      <c r="P78" s="73" t="s">
        <v>106</v>
      </c>
      <c r="Q78" s="73" t="s">
        <v>107</v>
      </c>
      <c r="R78" s="73" t="s">
        <v>108</v>
      </c>
      <c r="S78" s="73" t="s">
        <v>109</v>
      </c>
      <c r="T78" s="74" t="s">
        <v>110</v>
      </c>
    </row>
    <row r="79" spans="2:63" s="1" customFormat="1" ht="29.25" customHeight="1" x14ac:dyDescent="0.35">
      <c r="B79" s="40"/>
      <c r="C79" s="76" t="s">
        <v>86</v>
      </c>
      <c r="J79" s="150">
        <f>BK79</f>
        <v>0</v>
      </c>
      <c r="L79" s="40"/>
      <c r="M79" s="75"/>
      <c r="N79" s="67"/>
      <c r="O79" s="67"/>
      <c r="P79" s="151">
        <f>P80+P551</f>
        <v>0</v>
      </c>
      <c r="Q79" s="67"/>
      <c r="R79" s="151">
        <f>R80+R551</f>
        <v>1937.6880673200001</v>
      </c>
      <c r="S79" s="67"/>
      <c r="T79" s="152">
        <f>T80+T551</f>
        <v>5.1150000000000002</v>
      </c>
      <c r="AT79" s="23" t="s">
        <v>68</v>
      </c>
      <c r="AU79" s="23" t="s">
        <v>87</v>
      </c>
      <c r="BK79" s="153">
        <f>BK80+BK551</f>
        <v>0</v>
      </c>
    </row>
    <row r="80" spans="2:63" s="10" customFormat="1" ht="37.35" customHeight="1" x14ac:dyDescent="0.35">
      <c r="B80" s="154"/>
      <c r="D80" s="155" t="s">
        <v>68</v>
      </c>
      <c r="E80" s="156" t="s">
        <v>111</v>
      </c>
      <c r="F80" s="156" t="s">
        <v>112</v>
      </c>
      <c r="I80" s="157"/>
      <c r="J80" s="158">
        <f>BK80</f>
        <v>0</v>
      </c>
      <c r="L80" s="154"/>
      <c r="M80" s="159"/>
      <c r="N80" s="160"/>
      <c r="O80" s="160"/>
      <c r="P80" s="161">
        <f>P81+P212+P271+P531+P546+P549</f>
        <v>0</v>
      </c>
      <c r="Q80" s="160"/>
      <c r="R80" s="161">
        <f>R81+R212+R271+R531+R546+R549</f>
        <v>1934.43702332</v>
      </c>
      <c r="S80" s="160"/>
      <c r="T80" s="162">
        <f>T81+T212+T271+T531+T546+T549</f>
        <v>5.1150000000000002</v>
      </c>
      <c r="AR80" s="155" t="s">
        <v>74</v>
      </c>
      <c r="AT80" s="163" t="s">
        <v>68</v>
      </c>
      <c r="AU80" s="163" t="s">
        <v>69</v>
      </c>
      <c r="AY80" s="155" t="s">
        <v>113</v>
      </c>
      <c r="BK80" s="164">
        <f>BK81+BK212+BK271+BK531+BK546+BK549</f>
        <v>0</v>
      </c>
    </row>
    <row r="81" spans="2:65" s="10" customFormat="1" ht="19.899999999999999" customHeight="1" x14ac:dyDescent="0.3">
      <c r="B81" s="154"/>
      <c r="D81" s="165" t="s">
        <v>68</v>
      </c>
      <c r="E81" s="166" t="s">
        <v>74</v>
      </c>
      <c r="F81" s="166" t="s">
        <v>114</v>
      </c>
      <c r="I81" s="157"/>
      <c r="J81" s="167">
        <f>BK81</f>
        <v>0</v>
      </c>
      <c r="L81" s="154"/>
      <c r="M81" s="159"/>
      <c r="N81" s="160"/>
      <c r="O81" s="160"/>
      <c r="P81" s="161">
        <f>SUM(P82:P211)</f>
        <v>0</v>
      </c>
      <c r="Q81" s="160"/>
      <c r="R81" s="161">
        <f>SUM(R82:R211)</f>
        <v>1817.22382124</v>
      </c>
      <c r="S81" s="160"/>
      <c r="T81" s="162">
        <f>SUM(T82:T211)</f>
        <v>0</v>
      </c>
      <c r="AR81" s="155" t="s">
        <v>74</v>
      </c>
      <c r="AT81" s="163" t="s">
        <v>68</v>
      </c>
      <c r="AU81" s="163" t="s">
        <v>74</v>
      </c>
      <c r="AY81" s="155" t="s">
        <v>113</v>
      </c>
      <c r="BK81" s="164">
        <f>SUM(BK82:BK211)</f>
        <v>0</v>
      </c>
    </row>
    <row r="82" spans="2:65" s="1" customFormat="1" ht="31.5" customHeight="1" x14ac:dyDescent="0.3">
      <c r="B82" s="168"/>
      <c r="C82" s="169" t="s">
        <v>74</v>
      </c>
      <c r="D82" s="169" t="s">
        <v>115</v>
      </c>
      <c r="E82" s="170" t="s">
        <v>116</v>
      </c>
      <c r="F82" s="171" t="s">
        <v>908</v>
      </c>
      <c r="G82" s="172" t="s">
        <v>117</v>
      </c>
      <c r="H82" s="173">
        <v>160</v>
      </c>
      <c r="I82" s="174"/>
      <c r="J82" s="175">
        <f>ROUND(I82*H82,2)</f>
        <v>0</v>
      </c>
      <c r="K82" s="171"/>
      <c r="L82" s="40"/>
      <c r="M82" s="176" t="s">
        <v>5</v>
      </c>
      <c r="N82" s="177" t="s">
        <v>40</v>
      </c>
      <c r="O82" s="41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AR82" s="23" t="s">
        <v>118</v>
      </c>
      <c r="AT82" s="23" t="s">
        <v>115</v>
      </c>
      <c r="AU82" s="23" t="s">
        <v>81</v>
      </c>
      <c r="AY82" s="23" t="s">
        <v>113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23" t="s">
        <v>74</v>
      </c>
      <c r="BK82" s="180">
        <f>ROUND(I82*H82,2)</f>
        <v>0</v>
      </c>
      <c r="BL82" s="23" t="s">
        <v>118</v>
      </c>
      <c r="BM82" s="23" t="s">
        <v>119</v>
      </c>
    </row>
    <row r="83" spans="2:65" s="1" customFormat="1" ht="31.5" customHeight="1" x14ac:dyDescent="0.3">
      <c r="B83" s="168"/>
      <c r="C83" s="169" t="s">
        <v>81</v>
      </c>
      <c r="D83" s="169" t="s">
        <v>115</v>
      </c>
      <c r="E83" s="170" t="s">
        <v>120</v>
      </c>
      <c r="F83" s="171" t="s">
        <v>121</v>
      </c>
      <c r="G83" s="172" t="s">
        <v>122</v>
      </c>
      <c r="H83" s="173">
        <v>20</v>
      </c>
      <c r="I83" s="174"/>
      <c r="J83" s="175">
        <f>ROUND(I83*H83,2)</f>
        <v>0</v>
      </c>
      <c r="K83" s="171"/>
      <c r="L83" s="40"/>
      <c r="M83" s="176" t="s">
        <v>5</v>
      </c>
      <c r="N83" s="177" t="s">
        <v>40</v>
      </c>
      <c r="O83" s="41"/>
      <c r="P83" s="178">
        <f>O83*H83</f>
        <v>0</v>
      </c>
      <c r="Q83" s="178">
        <v>0</v>
      </c>
      <c r="R83" s="178">
        <f>Q83*H83</f>
        <v>0</v>
      </c>
      <c r="S83" s="178">
        <v>0</v>
      </c>
      <c r="T83" s="179">
        <f>S83*H83</f>
        <v>0</v>
      </c>
      <c r="AR83" s="23" t="s">
        <v>118</v>
      </c>
      <c r="AT83" s="23" t="s">
        <v>115</v>
      </c>
      <c r="AU83" s="23" t="s">
        <v>81</v>
      </c>
      <c r="AY83" s="23" t="s">
        <v>113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23" t="s">
        <v>74</v>
      </c>
      <c r="BK83" s="180">
        <f>ROUND(I83*H83,2)</f>
        <v>0</v>
      </c>
      <c r="BL83" s="23" t="s">
        <v>118</v>
      </c>
      <c r="BM83" s="23" t="s">
        <v>123</v>
      </c>
    </row>
    <row r="84" spans="2:65" s="1" customFormat="1" ht="44.25" customHeight="1" x14ac:dyDescent="0.3">
      <c r="B84" s="168"/>
      <c r="C84" s="169" t="s">
        <v>124</v>
      </c>
      <c r="D84" s="169" t="s">
        <v>115</v>
      </c>
      <c r="E84" s="170" t="s">
        <v>125</v>
      </c>
      <c r="F84" s="171" t="s">
        <v>126</v>
      </c>
      <c r="G84" s="172" t="s">
        <v>127</v>
      </c>
      <c r="H84" s="173">
        <v>9.35</v>
      </c>
      <c r="I84" s="174"/>
      <c r="J84" s="175">
        <f>ROUND(I84*H84,2)</f>
        <v>0</v>
      </c>
      <c r="K84" s="171"/>
      <c r="L84" s="40"/>
      <c r="M84" s="176" t="s">
        <v>5</v>
      </c>
      <c r="N84" s="177" t="s">
        <v>40</v>
      </c>
      <c r="O84" s="41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AR84" s="23" t="s">
        <v>118</v>
      </c>
      <c r="AT84" s="23" t="s">
        <v>115</v>
      </c>
      <c r="AU84" s="23" t="s">
        <v>81</v>
      </c>
      <c r="AY84" s="23" t="s">
        <v>113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23" t="s">
        <v>74</v>
      </c>
      <c r="BK84" s="180">
        <f>ROUND(I84*H84,2)</f>
        <v>0</v>
      </c>
      <c r="BL84" s="23" t="s">
        <v>118</v>
      </c>
      <c r="BM84" s="23" t="s">
        <v>128</v>
      </c>
    </row>
    <row r="85" spans="2:65" s="11" customFormat="1" ht="27" x14ac:dyDescent="0.3">
      <c r="B85" s="181"/>
      <c r="D85" s="182" t="s">
        <v>129</v>
      </c>
      <c r="E85" s="183" t="s">
        <v>5</v>
      </c>
      <c r="F85" s="304" t="s">
        <v>909</v>
      </c>
      <c r="H85" s="185" t="s">
        <v>5</v>
      </c>
      <c r="I85" s="186"/>
      <c r="L85" s="181"/>
      <c r="M85" s="187"/>
      <c r="N85" s="188"/>
      <c r="O85" s="188"/>
      <c r="P85" s="188"/>
      <c r="Q85" s="188"/>
      <c r="R85" s="188"/>
      <c r="S85" s="188"/>
      <c r="T85" s="189"/>
      <c r="AT85" s="185" t="s">
        <v>129</v>
      </c>
      <c r="AU85" s="185" t="s">
        <v>81</v>
      </c>
      <c r="AV85" s="11" t="s">
        <v>74</v>
      </c>
      <c r="AW85" s="11" t="s">
        <v>33</v>
      </c>
      <c r="AX85" s="11" t="s">
        <v>69</v>
      </c>
      <c r="AY85" s="185" t="s">
        <v>113</v>
      </c>
    </row>
    <row r="86" spans="2:65" s="12" customFormat="1" x14ac:dyDescent="0.3">
      <c r="B86" s="190"/>
      <c r="D86" s="182" t="s">
        <v>129</v>
      </c>
      <c r="E86" s="191" t="s">
        <v>5</v>
      </c>
      <c r="F86" s="192" t="s">
        <v>130</v>
      </c>
      <c r="H86" s="193">
        <v>5.0999999999999996</v>
      </c>
      <c r="I86" s="194"/>
      <c r="L86" s="190"/>
      <c r="M86" s="195"/>
      <c r="N86" s="196"/>
      <c r="O86" s="196"/>
      <c r="P86" s="196"/>
      <c r="Q86" s="196"/>
      <c r="R86" s="196"/>
      <c r="S86" s="196"/>
      <c r="T86" s="197"/>
      <c r="AT86" s="191" t="s">
        <v>129</v>
      </c>
      <c r="AU86" s="191" t="s">
        <v>81</v>
      </c>
      <c r="AV86" s="12" t="s">
        <v>81</v>
      </c>
      <c r="AW86" s="12" t="s">
        <v>33</v>
      </c>
      <c r="AX86" s="12" t="s">
        <v>69</v>
      </c>
      <c r="AY86" s="191" t="s">
        <v>113</v>
      </c>
    </row>
    <row r="87" spans="2:65" s="11" customFormat="1" ht="27" x14ac:dyDescent="0.3">
      <c r="B87" s="181"/>
      <c r="D87" s="182" t="s">
        <v>129</v>
      </c>
      <c r="E87" s="183" t="s">
        <v>5</v>
      </c>
      <c r="F87" s="304" t="s">
        <v>910</v>
      </c>
      <c r="H87" s="185" t="s">
        <v>5</v>
      </c>
      <c r="I87" s="186"/>
      <c r="L87" s="181"/>
      <c r="M87" s="187"/>
      <c r="N87" s="188"/>
      <c r="O87" s="188"/>
      <c r="P87" s="188"/>
      <c r="Q87" s="188"/>
      <c r="R87" s="188"/>
      <c r="S87" s="188"/>
      <c r="T87" s="189"/>
      <c r="AT87" s="185" t="s">
        <v>129</v>
      </c>
      <c r="AU87" s="185" t="s">
        <v>81</v>
      </c>
      <c r="AV87" s="11" t="s">
        <v>74</v>
      </c>
      <c r="AW87" s="11" t="s">
        <v>33</v>
      </c>
      <c r="AX87" s="11" t="s">
        <v>69</v>
      </c>
      <c r="AY87" s="185" t="s">
        <v>113</v>
      </c>
    </row>
    <row r="88" spans="2:65" s="12" customFormat="1" x14ac:dyDescent="0.3">
      <c r="B88" s="190"/>
      <c r="D88" s="182" t="s">
        <v>129</v>
      </c>
      <c r="E88" s="191" t="s">
        <v>5</v>
      </c>
      <c r="F88" s="192" t="s">
        <v>131</v>
      </c>
      <c r="H88" s="193">
        <v>4.25</v>
      </c>
      <c r="I88" s="194"/>
      <c r="L88" s="190"/>
      <c r="M88" s="195"/>
      <c r="N88" s="196"/>
      <c r="O88" s="196"/>
      <c r="P88" s="196"/>
      <c r="Q88" s="196"/>
      <c r="R88" s="196"/>
      <c r="S88" s="196"/>
      <c r="T88" s="197"/>
      <c r="AT88" s="191" t="s">
        <v>129</v>
      </c>
      <c r="AU88" s="191" t="s">
        <v>81</v>
      </c>
      <c r="AV88" s="12" t="s">
        <v>81</v>
      </c>
      <c r="AW88" s="12" t="s">
        <v>33</v>
      </c>
      <c r="AX88" s="12" t="s">
        <v>69</v>
      </c>
      <c r="AY88" s="191" t="s">
        <v>113</v>
      </c>
    </row>
    <row r="89" spans="2:65" s="13" customFormat="1" x14ac:dyDescent="0.3">
      <c r="B89" s="198"/>
      <c r="D89" s="199" t="s">
        <v>129</v>
      </c>
      <c r="E89" s="200" t="s">
        <v>5</v>
      </c>
      <c r="F89" s="201" t="s">
        <v>132</v>
      </c>
      <c r="H89" s="202">
        <v>9.35</v>
      </c>
      <c r="I89" s="203"/>
      <c r="L89" s="198"/>
      <c r="M89" s="204"/>
      <c r="N89" s="205"/>
      <c r="O89" s="205"/>
      <c r="P89" s="205"/>
      <c r="Q89" s="205"/>
      <c r="R89" s="205"/>
      <c r="S89" s="205"/>
      <c r="T89" s="206"/>
      <c r="AT89" s="207" t="s">
        <v>129</v>
      </c>
      <c r="AU89" s="207" t="s">
        <v>81</v>
      </c>
      <c r="AV89" s="13" t="s">
        <v>118</v>
      </c>
      <c r="AW89" s="13" t="s">
        <v>33</v>
      </c>
      <c r="AX89" s="13" t="s">
        <v>74</v>
      </c>
      <c r="AY89" s="207" t="s">
        <v>113</v>
      </c>
    </row>
    <row r="90" spans="2:65" s="1" customFormat="1" ht="31.5" customHeight="1" x14ac:dyDescent="0.3">
      <c r="B90" s="168"/>
      <c r="C90" s="169" t="s">
        <v>118</v>
      </c>
      <c r="D90" s="169" t="s">
        <v>115</v>
      </c>
      <c r="E90" s="170" t="s">
        <v>133</v>
      </c>
      <c r="F90" s="171" t="s">
        <v>134</v>
      </c>
      <c r="G90" s="172" t="s">
        <v>127</v>
      </c>
      <c r="H90" s="173">
        <v>516.23800000000006</v>
      </c>
      <c r="I90" s="174"/>
      <c r="J90" s="175">
        <f>ROUND(I90*H90,2)</f>
        <v>0</v>
      </c>
      <c r="K90" s="171"/>
      <c r="L90" s="40"/>
      <c r="M90" s="176" t="s">
        <v>5</v>
      </c>
      <c r="N90" s="177" t="s">
        <v>40</v>
      </c>
      <c r="O90" s="41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AR90" s="23" t="s">
        <v>118</v>
      </c>
      <c r="AT90" s="23" t="s">
        <v>115</v>
      </c>
      <c r="AU90" s="23" t="s">
        <v>81</v>
      </c>
      <c r="AY90" s="23" t="s">
        <v>113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23" t="s">
        <v>74</v>
      </c>
      <c r="BK90" s="180">
        <f>ROUND(I90*H90,2)</f>
        <v>0</v>
      </c>
      <c r="BL90" s="23" t="s">
        <v>118</v>
      </c>
      <c r="BM90" s="23" t="s">
        <v>135</v>
      </c>
    </row>
    <row r="91" spans="2:65" s="11" customFormat="1" x14ac:dyDescent="0.3">
      <c r="B91" s="181"/>
      <c r="D91" s="182" t="s">
        <v>129</v>
      </c>
      <c r="E91" s="183" t="s">
        <v>5</v>
      </c>
      <c r="F91" s="304" t="s">
        <v>911</v>
      </c>
      <c r="H91" s="185" t="s">
        <v>5</v>
      </c>
      <c r="I91" s="186"/>
      <c r="L91" s="181"/>
      <c r="M91" s="187"/>
      <c r="N91" s="188"/>
      <c r="O91" s="188"/>
      <c r="P91" s="188"/>
      <c r="Q91" s="188"/>
      <c r="R91" s="188"/>
      <c r="S91" s="188"/>
      <c r="T91" s="189"/>
      <c r="AT91" s="185" t="s">
        <v>129</v>
      </c>
      <c r="AU91" s="185" t="s">
        <v>81</v>
      </c>
      <c r="AV91" s="11" t="s">
        <v>74</v>
      </c>
      <c r="AW91" s="11" t="s">
        <v>33</v>
      </c>
      <c r="AX91" s="11" t="s">
        <v>69</v>
      </c>
      <c r="AY91" s="185" t="s">
        <v>113</v>
      </c>
    </row>
    <row r="92" spans="2:65" s="12" customFormat="1" x14ac:dyDescent="0.3">
      <c r="B92" s="190"/>
      <c r="D92" s="182" t="s">
        <v>129</v>
      </c>
      <c r="E92" s="191" t="s">
        <v>5</v>
      </c>
      <c r="F92" s="192" t="s">
        <v>136</v>
      </c>
      <c r="H92" s="193">
        <v>50.360999999999997</v>
      </c>
      <c r="I92" s="194"/>
      <c r="L92" s="190"/>
      <c r="M92" s="195"/>
      <c r="N92" s="196"/>
      <c r="O92" s="196"/>
      <c r="P92" s="196"/>
      <c r="Q92" s="196"/>
      <c r="R92" s="196"/>
      <c r="S92" s="196"/>
      <c r="T92" s="197"/>
      <c r="AT92" s="191" t="s">
        <v>129</v>
      </c>
      <c r="AU92" s="191" t="s">
        <v>81</v>
      </c>
      <c r="AV92" s="12" t="s">
        <v>81</v>
      </c>
      <c r="AW92" s="12" t="s">
        <v>33</v>
      </c>
      <c r="AX92" s="12" t="s">
        <v>69</v>
      </c>
      <c r="AY92" s="191" t="s">
        <v>113</v>
      </c>
    </row>
    <row r="93" spans="2:65" s="11" customFormat="1" x14ac:dyDescent="0.3">
      <c r="B93" s="181"/>
      <c r="D93" s="182" t="s">
        <v>129</v>
      </c>
      <c r="E93" s="183" t="s">
        <v>5</v>
      </c>
      <c r="F93" s="304" t="s">
        <v>912</v>
      </c>
      <c r="H93" s="185" t="s">
        <v>5</v>
      </c>
      <c r="I93" s="186"/>
      <c r="L93" s="181"/>
      <c r="M93" s="187"/>
      <c r="N93" s="188"/>
      <c r="O93" s="188"/>
      <c r="P93" s="188"/>
      <c r="Q93" s="188"/>
      <c r="R93" s="188"/>
      <c r="S93" s="188"/>
      <c r="T93" s="189"/>
      <c r="AT93" s="185" t="s">
        <v>129</v>
      </c>
      <c r="AU93" s="185" t="s">
        <v>81</v>
      </c>
      <c r="AV93" s="11" t="s">
        <v>74</v>
      </c>
      <c r="AW93" s="11" t="s">
        <v>33</v>
      </c>
      <c r="AX93" s="11" t="s">
        <v>69</v>
      </c>
      <c r="AY93" s="185" t="s">
        <v>113</v>
      </c>
    </row>
    <row r="94" spans="2:65" s="12" customFormat="1" x14ac:dyDescent="0.3">
      <c r="B94" s="190"/>
      <c r="D94" s="182" t="s">
        <v>129</v>
      </c>
      <c r="E94" s="191" t="s">
        <v>5</v>
      </c>
      <c r="F94" s="192" t="s">
        <v>138</v>
      </c>
      <c r="H94" s="193">
        <v>343.03500000000003</v>
      </c>
      <c r="I94" s="194"/>
      <c r="L94" s="190"/>
      <c r="M94" s="195"/>
      <c r="N94" s="196"/>
      <c r="O94" s="196"/>
      <c r="P94" s="196"/>
      <c r="Q94" s="196"/>
      <c r="R94" s="196"/>
      <c r="S94" s="196"/>
      <c r="T94" s="197"/>
      <c r="AT94" s="191" t="s">
        <v>129</v>
      </c>
      <c r="AU94" s="191" t="s">
        <v>81</v>
      </c>
      <c r="AV94" s="12" t="s">
        <v>81</v>
      </c>
      <c r="AW94" s="12" t="s">
        <v>33</v>
      </c>
      <c r="AX94" s="12" t="s">
        <v>69</v>
      </c>
      <c r="AY94" s="191" t="s">
        <v>113</v>
      </c>
    </row>
    <row r="95" spans="2:65" s="11" customFormat="1" x14ac:dyDescent="0.3">
      <c r="B95" s="181"/>
      <c r="D95" s="182" t="s">
        <v>129</v>
      </c>
      <c r="E95" s="183" t="s">
        <v>5</v>
      </c>
      <c r="F95" s="304" t="s">
        <v>913</v>
      </c>
      <c r="H95" s="185" t="s">
        <v>5</v>
      </c>
      <c r="I95" s="186"/>
      <c r="L95" s="181"/>
      <c r="M95" s="187"/>
      <c r="N95" s="188"/>
      <c r="O95" s="188"/>
      <c r="P95" s="188"/>
      <c r="Q95" s="188"/>
      <c r="R95" s="188"/>
      <c r="S95" s="188"/>
      <c r="T95" s="189"/>
      <c r="AT95" s="185" t="s">
        <v>129</v>
      </c>
      <c r="AU95" s="185" t="s">
        <v>81</v>
      </c>
      <c r="AV95" s="11" t="s">
        <v>74</v>
      </c>
      <c r="AW95" s="11" t="s">
        <v>33</v>
      </c>
      <c r="AX95" s="11" t="s">
        <v>69</v>
      </c>
      <c r="AY95" s="185" t="s">
        <v>113</v>
      </c>
    </row>
    <row r="96" spans="2:65" s="12" customFormat="1" x14ac:dyDescent="0.3">
      <c r="B96" s="190"/>
      <c r="D96" s="182" t="s">
        <v>129</v>
      </c>
      <c r="E96" s="191" t="s">
        <v>5</v>
      </c>
      <c r="F96" s="192" t="s">
        <v>140</v>
      </c>
      <c r="H96" s="193">
        <v>122.842</v>
      </c>
      <c r="I96" s="194"/>
      <c r="L96" s="190"/>
      <c r="M96" s="195"/>
      <c r="N96" s="196"/>
      <c r="O96" s="196"/>
      <c r="P96" s="196"/>
      <c r="Q96" s="196"/>
      <c r="R96" s="196"/>
      <c r="S96" s="196"/>
      <c r="T96" s="197"/>
      <c r="AT96" s="191" t="s">
        <v>129</v>
      </c>
      <c r="AU96" s="191" t="s">
        <v>81</v>
      </c>
      <c r="AV96" s="12" t="s">
        <v>81</v>
      </c>
      <c r="AW96" s="12" t="s">
        <v>33</v>
      </c>
      <c r="AX96" s="12" t="s">
        <v>69</v>
      </c>
      <c r="AY96" s="191" t="s">
        <v>113</v>
      </c>
    </row>
    <row r="97" spans="2:65" s="13" customFormat="1" x14ac:dyDescent="0.3">
      <c r="B97" s="198"/>
      <c r="D97" s="199" t="s">
        <v>129</v>
      </c>
      <c r="E97" s="200" t="s">
        <v>5</v>
      </c>
      <c r="F97" s="201" t="s">
        <v>132</v>
      </c>
      <c r="H97" s="202">
        <v>516.23800000000006</v>
      </c>
      <c r="I97" s="203"/>
      <c r="L97" s="198"/>
      <c r="M97" s="204"/>
      <c r="N97" s="205"/>
      <c r="O97" s="205"/>
      <c r="P97" s="205"/>
      <c r="Q97" s="205"/>
      <c r="R97" s="205"/>
      <c r="S97" s="205"/>
      <c r="T97" s="206"/>
      <c r="AT97" s="207" t="s">
        <v>129</v>
      </c>
      <c r="AU97" s="207" t="s">
        <v>81</v>
      </c>
      <c r="AV97" s="13" t="s">
        <v>118</v>
      </c>
      <c r="AW97" s="13" t="s">
        <v>33</v>
      </c>
      <c r="AX97" s="13" t="s">
        <v>74</v>
      </c>
      <c r="AY97" s="207" t="s">
        <v>113</v>
      </c>
    </row>
    <row r="98" spans="2:65" s="1" customFormat="1" ht="31.5" customHeight="1" x14ac:dyDescent="0.3">
      <c r="B98" s="168"/>
      <c r="C98" s="169" t="s">
        <v>141</v>
      </c>
      <c r="D98" s="169" t="s">
        <v>115</v>
      </c>
      <c r="E98" s="170" t="s">
        <v>142</v>
      </c>
      <c r="F98" s="171" t="s">
        <v>143</v>
      </c>
      <c r="G98" s="172" t="s">
        <v>127</v>
      </c>
      <c r="H98" s="173">
        <v>1001.899</v>
      </c>
      <c r="I98" s="174"/>
      <c r="J98" s="175">
        <f>ROUND(I98*H98,2)</f>
        <v>0</v>
      </c>
      <c r="K98" s="171"/>
      <c r="L98" s="40"/>
      <c r="M98" s="176" t="s">
        <v>5</v>
      </c>
      <c r="N98" s="177" t="s">
        <v>40</v>
      </c>
      <c r="O98" s="41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AR98" s="23" t="s">
        <v>118</v>
      </c>
      <c r="AT98" s="23" t="s">
        <v>115</v>
      </c>
      <c r="AU98" s="23" t="s">
        <v>81</v>
      </c>
      <c r="AY98" s="23" t="s">
        <v>113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23" t="s">
        <v>74</v>
      </c>
      <c r="BK98" s="180">
        <f>ROUND(I98*H98,2)</f>
        <v>0</v>
      </c>
      <c r="BL98" s="23" t="s">
        <v>118</v>
      </c>
      <c r="BM98" s="23" t="s">
        <v>144</v>
      </c>
    </row>
    <row r="99" spans="2:65" s="11" customFormat="1" x14ac:dyDescent="0.3">
      <c r="B99" s="181"/>
      <c r="D99" s="182" t="s">
        <v>129</v>
      </c>
      <c r="E99" s="183"/>
      <c r="F99" s="304" t="s">
        <v>914</v>
      </c>
      <c r="H99" s="185" t="s">
        <v>5</v>
      </c>
      <c r="I99" s="186"/>
      <c r="L99" s="181"/>
      <c r="M99" s="187"/>
      <c r="N99" s="188"/>
      <c r="O99" s="188"/>
      <c r="P99" s="188"/>
      <c r="Q99" s="188"/>
      <c r="R99" s="188"/>
      <c r="S99" s="188"/>
      <c r="T99" s="189"/>
      <c r="AT99" s="185" t="s">
        <v>129</v>
      </c>
      <c r="AU99" s="185" t="s">
        <v>81</v>
      </c>
      <c r="AV99" s="11" t="s">
        <v>74</v>
      </c>
      <c r="AW99" s="11" t="s">
        <v>33</v>
      </c>
      <c r="AX99" s="11" t="s">
        <v>69</v>
      </c>
      <c r="AY99" s="185" t="s">
        <v>113</v>
      </c>
    </row>
    <row r="100" spans="2:65" s="12" customFormat="1" x14ac:dyDescent="0.3">
      <c r="B100" s="190"/>
      <c r="D100" s="182" t="s">
        <v>129</v>
      </c>
      <c r="E100" s="191" t="s">
        <v>5</v>
      </c>
      <c r="F100" s="192" t="s">
        <v>146</v>
      </c>
      <c r="H100" s="193">
        <v>221.16</v>
      </c>
      <c r="I100" s="194"/>
      <c r="L100" s="190"/>
      <c r="M100" s="195"/>
      <c r="N100" s="196"/>
      <c r="O100" s="196"/>
      <c r="P100" s="196"/>
      <c r="Q100" s="196"/>
      <c r="R100" s="196"/>
      <c r="S100" s="196"/>
      <c r="T100" s="197"/>
      <c r="AT100" s="191" t="s">
        <v>129</v>
      </c>
      <c r="AU100" s="191" t="s">
        <v>81</v>
      </c>
      <c r="AV100" s="12" t="s">
        <v>81</v>
      </c>
      <c r="AW100" s="12" t="s">
        <v>33</v>
      </c>
      <c r="AX100" s="12" t="s">
        <v>69</v>
      </c>
      <c r="AY100" s="191" t="s">
        <v>113</v>
      </c>
    </row>
    <row r="101" spans="2:65" s="12" customFormat="1" x14ac:dyDescent="0.3">
      <c r="B101" s="190"/>
      <c r="D101" s="182" t="s">
        <v>129</v>
      </c>
      <c r="E101" s="191" t="s">
        <v>5</v>
      </c>
      <c r="F101" s="192" t="s">
        <v>147</v>
      </c>
      <c r="H101" s="193">
        <v>10.534000000000001</v>
      </c>
      <c r="I101" s="194"/>
      <c r="L101" s="190"/>
      <c r="M101" s="195"/>
      <c r="N101" s="196"/>
      <c r="O101" s="196"/>
      <c r="P101" s="196"/>
      <c r="Q101" s="196"/>
      <c r="R101" s="196"/>
      <c r="S101" s="196"/>
      <c r="T101" s="197"/>
      <c r="AT101" s="191" t="s">
        <v>129</v>
      </c>
      <c r="AU101" s="191" t="s">
        <v>81</v>
      </c>
      <c r="AV101" s="12" t="s">
        <v>81</v>
      </c>
      <c r="AW101" s="12" t="s">
        <v>33</v>
      </c>
      <c r="AX101" s="12" t="s">
        <v>69</v>
      </c>
      <c r="AY101" s="191" t="s">
        <v>113</v>
      </c>
    </row>
    <row r="102" spans="2:65" s="11" customFormat="1" x14ac:dyDescent="0.3">
      <c r="B102" s="181"/>
      <c r="D102" s="182" t="s">
        <v>129</v>
      </c>
      <c r="E102" s="183" t="s">
        <v>5</v>
      </c>
      <c r="F102" s="304" t="s">
        <v>915</v>
      </c>
      <c r="H102" s="185" t="s">
        <v>5</v>
      </c>
      <c r="I102" s="186"/>
      <c r="L102" s="181"/>
      <c r="M102" s="187"/>
      <c r="N102" s="188"/>
      <c r="O102" s="188"/>
      <c r="P102" s="188"/>
      <c r="Q102" s="188"/>
      <c r="R102" s="188"/>
      <c r="S102" s="188"/>
      <c r="T102" s="189"/>
      <c r="AT102" s="185" t="s">
        <v>129</v>
      </c>
      <c r="AU102" s="185" t="s">
        <v>81</v>
      </c>
      <c r="AV102" s="11" t="s">
        <v>74</v>
      </c>
      <c r="AW102" s="11" t="s">
        <v>33</v>
      </c>
      <c r="AX102" s="11" t="s">
        <v>69</v>
      </c>
      <c r="AY102" s="185" t="s">
        <v>113</v>
      </c>
    </row>
    <row r="103" spans="2:65" s="12" customFormat="1" x14ac:dyDescent="0.3">
      <c r="B103" s="190"/>
      <c r="D103" s="182" t="s">
        <v>129</v>
      </c>
      <c r="E103" s="191" t="s">
        <v>5</v>
      </c>
      <c r="F103" s="192" t="s">
        <v>148</v>
      </c>
      <c r="H103" s="193">
        <v>85.75</v>
      </c>
      <c r="I103" s="194"/>
      <c r="L103" s="190"/>
      <c r="M103" s="195"/>
      <c r="N103" s="196"/>
      <c r="O103" s="196"/>
      <c r="P103" s="196"/>
      <c r="Q103" s="196"/>
      <c r="R103" s="196"/>
      <c r="S103" s="196"/>
      <c r="T103" s="197"/>
      <c r="AT103" s="191" t="s">
        <v>129</v>
      </c>
      <c r="AU103" s="191" t="s">
        <v>81</v>
      </c>
      <c r="AV103" s="12" t="s">
        <v>81</v>
      </c>
      <c r="AW103" s="12" t="s">
        <v>33</v>
      </c>
      <c r="AX103" s="12" t="s">
        <v>69</v>
      </c>
      <c r="AY103" s="191" t="s">
        <v>113</v>
      </c>
    </row>
    <row r="104" spans="2:65" s="12" customFormat="1" x14ac:dyDescent="0.3">
      <c r="B104" s="190"/>
      <c r="D104" s="182" t="s">
        <v>129</v>
      </c>
      <c r="E104" s="191" t="s">
        <v>5</v>
      </c>
      <c r="F104" s="192" t="s">
        <v>149</v>
      </c>
      <c r="H104" s="193">
        <v>28.297999999999998</v>
      </c>
      <c r="I104" s="194"/>
      <c r="L104" s="190"/>
      <c r="M104" s="195"/>
      <c r="N104" s="196"/>
      <c r="O104" s="196"/>
      <c r="P104" s="196"/>
      <c r="Q104" s="196"/>
      <c r="R104" s="196"/>
      <c r="S104" s="196"/>
      <c r="T104" s="197"/>
      <c r="AT104" s="191" t="s">
        <v>129</v>
      </c>
      <c r="AU104" s="191" t="s">
        <v>81</v>
      </c>
      <c r="AV104" s="12" t="s">
        <v>81</v>
      </c>
      <c r="AW104" s="12" t="s">
        <v>33</v>
      </c>
      <c r="AX104" s="12" t="s">
        <v>69</v>
      </c>
      <c r="AY104" s="191" t="s">
        <v>113</v>
      </c>
    </row>
    <row r="105" spans="2:65" s="11" customFormat="1" x14ac:dyDescent="0.3">
      <c r="B105" s="181"/>
      <c r="D105" s="182" t="s">
        <v>129</v>
      </c>
      <c r="E105" s="183" t="s">
        <v>5</v>
      </c>
      <c r="F105" s="304" t="s">
        <v>916</v>
      </c>
      <c r="H105" s="185" t="s">
        <v>5</v>
      </c>
      <c r="I105" s="186"/>
      <c r="L105" s="181"/>
      <c r="M105" s="187"/>
      <c r="N105" s="188"/>
      <c r="O105" s="188"/>
      <c r="P105" s="188"/>
      <c r="Q105" s="188"/>
      <c r="R105" s="188"/>
      <c r="S105" s="188"/>
      <c r="T105" s="189"/>
      <c r="AT105" s="185" t="s">
        <v>129</v>
      </c>
      <c r="AU105" s="185" t="s">
        <v>81</v>
      </c>
      <c r="AV105" s="11" t="s">
        <v>74</v>
      </c>
      <c r="AW105" s="11" t="s">
        <v>33</v>
      </c>
      <c r="AX105" s="11" t="s">
        <v>69</v>
      </c>
      <c r="AY105" s="185" t="s">
        <v>113</v>
      </c>
    </row>
    <row r="106" spans="2:65" s="12" customFormat="1" x14ac:dyDescent="0.3">
      <c r="B106" s="190"/>
      <c r="D106" s="182" t="s">
        <v>129</v>
      </c>
      <c r="E106" s="191" t="s">
        <v>5</v>
      </c>
      <c r="F106" s="192" t="s">
        <v>151</v>
      </c>
      <c r="H106" s="193">
        <v>292.39999999999998</v>
      </c>
      <c r="I106" s="194"/>
      <c r="L106" s="190"/>
      <c r="M106" s="195"/>
      <c r="N106" s="196"/>
      <c r="O106" s="196"/>
      <c r="P106" s="196"/>
      <c r="Q106" s="196"/>
      <c r="R106" s="196"/>
      <c r="S106" s="196"/>
      <c r="T106" s="197"/>
      <c r="AT106" s="191" t="s">
        <v>129</v>
      </c>
      <c r="AU106" s="191" t="s">
        <v>81</v>
      </c>
      <c r="AV106" s="12" t="s">
        <v>81</v>
      </c>
      <c r="AW106" s="12" t="s">
        <v>33</v>
      </c>
      <c r="AX106" s="12" t="s">
        <v>69</v>
      </c>
      <c r="AY106" s="191" t="s">
        <v>113</v>
      </c>
    </row>
    <row r="107" spans="2:65" s="12" customFormat="1" x14ac:dyDescent="0.3">
      <c r="B107" s="190"/>
      <c r="D107" s="182" t="s">
        <v>129</v>
      </c>
      <c r="E107" s="191" t="s">
        <v>5</v>
      </c>
      <c r="F107" s="192" t="s">
        <v>152</v>
      </c>
      <c r="H107" s="193">
        <v>24.832999999999998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1" t="s">
        <v>129</v>
      </c>
      <c r="AU107" s="191" t="s">
        <v>81</v>
      </c>
      <c r="AV107" s="12" t="s">
        <v>81</v>
      </c>
      <c r="AW107" s="12" t="s">
        <v>33</v>
      </c>
      <c r="AX107" s="12" t="s">
        <v>69</v>
      </c>
      <c r="AY107" s="191" t="s">
        <v>113</v>
      </c>
    </row>
    <row r="108" spans="2:65" s="11" customFormat="1" x14ac:dyDescent="0.3">
      <c r="B108" s="181"/>
      <c r="D108" s="182" t="s">
        <v>129</v>
      </c>
      <c r="E108" s="183" t="s">
        <v>5</v>
      </c>
      <c r="F108" s="304" t="s">
        <v>917</v>
      </c>
      <c r="H108" s="185" t="s">
        <v>5</v>
      </c>
      <c r="I108" s="186"/>
      <c r="L108" s="181"/>
      <c r="M108" s="187"/>
      <c r="N108" s="188"/>
      <c r="O108" s="188"/>
      <c r="P108" s="188"/>
      <c r="Q108" s="188"/>
      <c r="R108" s="188"/>
      <c r="S108" s="188"/>
      <c r="T108" s="189"/>
      <c r="AT108" s="185" t="s">
        <v>129</v>
      </c>
      <c r="AU108" s="185" t="s">
        <v>81</v>
      </c>
      <c r="AV108" s="11" t="s">
        <v>74</v>
      </c>
      <c r="AW108" s="11" t="s">
        <v>33</v>
      </c>
      <c r="AX108" s="11" t="s">
        <v>69</v>
      </c>
      <c r="AY108" s="185" t="s">
        <v>113</v>
      </c>
    </row>
    <row r="109" spans="2:65" s="12" customFormat="1" x14ac:dyDescent="0.3">
      <c r="B109" s="190"/>
      <c r="D109" s="182" t="s">
        <v>129</v>
      </c>
      <c r="E109" s="191" t="s">
        <v>5</v>
      </c>
      <c r="F109" s="192" t="s">
        <v>153</v>
      </c>
      <c r="H109" s="193">
        <v>59.5</v>
      </c>
      <c r="I109" s="194"/>
      <c r="L109" s="190"/>
      <c r="M109" s="195"/>
      <c r="N109" s="196"/>
      <c r="O109" s="196"/>
      <c r="P109" s="196"/>
      <c r="Q109" s="196"/>
      <c r="R109" s="196"/>
      <c r="S109" s="196"/>
      <c r="T109" s="197"/>
      <c r="AT109" s="191" t="s">
        <v>129</v>
      </c>
      <c r="AU109" s="191" t="s">
        <v>81</v>
      </c>
      <c r="AV109" s="12" t="s">
        <v>81</v>
      </c>
      <c r="AW109" s="12" t="s">
        <v>33</v>
      </c>
      <c r="AX109" s="12" t="s">
        <v>69</v>
      </c>
      <c r="AY109" s="191" t="s">
        <v>113</v>
      </c>
    </row>
    <row r="110" spans="2:65" s="12" customFormat="1" x14ac:dyDescent="0.3">
      <c r="B110" s="190"/>
      <c r="D110" s="182" t="s">
        <v>129</v>
      </c>
      <c r="E110" s="191" t="s">
        <v>5</v>
      </c>
      <c r="F110" s="192" t="s">
        <v>154</v>
      </c>
      <c r="H110" s="193">
        <v>3.927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129</v>
      </c>
      <c r="AU110" s="191" t="s">
        <v>81</v>
      </c>
      <c r="AV110" s="12" t="s">
        <v>81</v>
      </c>
      <c r="AW110" s="12" t="s">
        <v>33</v>
      </c>
      <c r="AX110" s="12" t="s">
        <v>69</v>
      </c>
      <c r="AY110" s="191" t="s">
        <v>113</v>
      </c>
    </row>
    <row r="111" spans="2:65" s="11" customFormat="1" x14ac:dyDescent="0.3">
      <c r="B111" s="181"/>
      <c r="D111" s="182" t="s">
        <v>129</v>
      </c>
      <c r="E111" s="183" t="s">
        <v>5</v>
      </c>
      <c r="F111" s="304" t="s">
        <v>918</v>
      </c>
      <c r="H111" s="185" t="s">
        <v>5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85" t="s">
        <v>129</v>
      </c>
      <c r="AU111" s="185" t="s">
        <v>81</v>
      </c>
      <c r="AV111" s="11" t="s">
        <v>74</v>
      </c>
      <c r="AW111" s="11" t="s">
        <v>33</v>
      </c>
      <c r="AX111" s="11" t="s">
        <v>69</v>
      </c>
      <c r="AY111" s="185" t="s">
        <v>113</v>
      </c>
    </row>
    <row r="112" spans="2:65" s="12" customFormat="1" x14ac:dyDescent="0.3">
      <c r="B112" s="190"/>
      <c r="D112" s="182" t="s">
        <v>129</v>
      </c>
      <c r="E112" s="191" t="s">
        <v>5</v>
      </c>
      <c r="F112" s="192" t="s">
        <v>156</v>
      </c>
      <c r="H112" s="193">
        <v>27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1" t="s">
        <v>129</v>
      </c>
      <c r="AU112" s="191" t="s">
        <v>81</v>
      </c>
      <c r="AV112" s="12" t="s">
        <v>81</v>
      </c>
      <c r="AW112" s="12" t="s">
        <v>33</v>
      </c>
      <c r="AX112" s="12" t="s">
        <v>69</v>
      </c>
      <c r="AY112" s="191" t="s">
        <v>113</v>
      </c>
    </row>
    <row r="113" spans="2:65" s="12" customFormat="1" x14ac:dyDescent="0.3">
      <c r="B113" s="190"/>
      <c r="D113" s="182" t="s">
        <v>129</v>
      </c>
      <c r="E113" s="191" t="s">
        <v>5</v>
      </c>
      <c r="F113" s="192" t="s">
        <v>157</v>
      </c>
      <c r="H113" s="193">
        <v>4.1580000000000004</v>
      </c>
      <c r="I113" s="194"/>
      <c r="L113" s="190"/>
      <c r="M113" s="195"/>
      <c r="N113" s="196"/>
      <c r="O113" s="196"/>
      <c r="P113" s="196"/>
      <c r="Q113" s="196"/>
      <c r="R113" s="196"/>
      <c r="S113" s="196"/>
      <c r="T113" s="197"/>
      <c r="AT113" s="191" t="s">
        <v>129</v>
      </c>
      <c r="AU113" s="191" t="s">
        <v>81</v>
      </c>
      <c r="AV113" s="12" t="s">
        <v>81</v>
      </c>
      <c r="AW113" s="12" t="s">
        <v>33</v>
      </c>
      <c r="AX113" s="12" t="s">
        <v>69</v>
      </c>
      <c r="AY113" s="191" t="s">
        <v>113</v>
      </c>
    </row>
    <row r="114" spans="2:65" s="12" customFormat="1" x14ac:dyDescent="0.3">
      <c r="B114" s="190"/>
      <c r="D114" s="182" t="s">
        <v>129</v>
      </c>
      <c r="E114" s="191" t="s">
        <v>5</v>
      </c>
      <c r="F114" s="192" t="s">
        <v>158</v>
      </c>
      <c r="H114" s="193">
        <v>9.92</v>
      </c>
      <c r="I114" s="194"/>
      <c r="L114" s="190"/>
      <c r="M114" s="195"/>
      <c r="N114" s="196"/>
      <c r="O114" s="196"/>
      <c r="P114" s="196"/>
      <c r="Q114" s="196"/>
      <c r="R114" s="196"/>
      <c r="S114" s="196"/>
      <c r="T114" s="197"/>
      <c r="AT114" s="191" t="s">
        <v>129</v>
      </c>
      <c r="AU114" s="191" t="s">
        <v>81</v>
      </c>
      <c r="AV114" s="12" t="s">
        <v>81</v>
      </c>
      <c r="AW114" s="12" t="s">
        <v>33</v>
      </c>
      <c r="AX114" s="12" t="s">
        <v>69</v>
      </c>
      <c r="AY114" s="191" t="s">
        <v>113</v>
      </c>
    </row>
    <row r="115" spans="2:65" s="12" customFormat="1" x14ac:dyDescent="0.3">
      <c r="B115" s="190"/>
      <c r="D115" s="182" t="s">
        <v>129</v>
      </c>
      <c r="E115" s="191" t="s">
        <v>5</v>
      </c>
      <c r="F115" s="192" t="s">
        <v>159</v>
      </c>
      <c r="H115" s="193">
        <v>2.8639999999999999</v>
      </c>
      <c r="I115" s="194"/>
      <c r="L115" s="190"/>
      <c r="M115" s="195"/>
      <c r="N115" s="196"/>
      <c r="O115" s="196"/>
      <c r="P115" s="196"/>
      <c r="Q115" s="196"/>
      <c r="R115" s="196"/>
      <c r="S115" s="196"/>
      <c r="T115" s="197"/>
      <c r="AT115" s="191" t="s">
        <v>129</v>
      </c>
      <c r="AU115" s="191" t="s">
        <v>81</v>
      </c>
      <c r="AV115" s="12" t="s">
        <v>81</v>
      </c>
      <c r="AW115" s="12" t="s">
        <v>33</v>
      </c>
      <c r="AX115" s="12" t="s">
        <v>69</v>
      </c>
      <c r="AY115" s="191" t="s">
        <v>113</v>
      </c>
    </row>
    <row r="116" spans="2:65" s="12" customFormat="1" x14ac:dyDescent="0.3">
      <c r="B116" s="190"/>
      <c r="D116" s="182" t="s">
        <v>129</v>
      </c>
      <c r="E116" s="191" t="s">
        <v>5</v>
      </c>
      <c r="F116" s="192" t="s">
        <v>160</v>
      </c>
      <c r="H116" s="193">
        <v>203.7</v>
      </c>
      <c r="I116" s="194"/>
      <c r="L116" s="190"/>
      <c r="M116" s="195"/>
      <c r="N116" s="196"/>
      <c r="O116" s="196"/>
      <c r="P116" s="196"/>
      <c r="Q116" s="196"/>
      <c r="R116" s="196"/>
      <c r="S116" s="196"/>
      <c r="T116" s="197"/>
      <c r="AT116" s="191" t="s">
        <v>129</v>
      </c>
      <c r="AU116" s="191" t="s">
        <v>81</v>
      </c>
      <c r="AV116" s="12" t="s">
        <v>81</v>
      </c>
      <c r="AW116" s="12" t="s">
        <v>33</v>
      </c>
      <c r="AX116" s="12" t="s">
        <v>69</v>
      </c>
      <c r="AY116" s="191" t="s">
        <v>113</v>
      </c>
    </row>
    <row r="117" spans="2:65" s="12" customFormat="1" x14ac:dyDescent="0.3">
      <c r="B117" s="190"/>
      <c r="D117" s="182" t="s">
        <v>129</v>
      </c>
      <c r="E117" s="191" t="s">
        <v>5</v>
      </c>
      <c r="F117" s="192" t="s">
        <v>161</v>
      </c>
      <c r="H117" s="193">
        <v>24.254999999999999</v>
      </c>
      <c r="I117" s="194"/>
      <c r="L117" s="190"/>
      <c r="M117" s="195"/>
      <c r="N117" s="196"/>
      <c r="O117" s="196"/>
      <c r="P117" s="196"/>
      <c r="Q117" s="196"/>
      <c r="R117" s="196"/>
      <c r="S117" s="196"/>
      <c r="T117" s="197"/>
      <c r="AT117" s="191" t="s">
        <v>129</v>
      </c>
      <c r="AU117" s="191" t="s">
        <v>81</v>
      </c>
      <c r="AV117" s="12" t="s">
        <v>81</v>
      </c>
      <c r="AW117" s="12" t="s">
        <v>33</v>
      </c>
      <c r="AX117" s="12" t="s">
        <v>69</v>
      </c>
      <c r="AY117" s="191" t="s">
        <v>113</v>
      </c>
    </row>
    <row r="118" spans="2:65" s="11" customFormat="1" x14ac:dyDescent="0.3">
      <c r="B118" s="181"/>
      <c r="D118" s="182" t="s">
        <v>129</v>
      </c>
      <c r="E118" s="183" t="s">
        <v>5</v>
      </c>
      <c r="F118" s="304" t="s">
        <v>919</v>
      </c>
      <c r="H118" s="185" t="s">
        <v>5</v>
      </c>
      <c r="I118" s="186"/>
      <c r="L118" s="181"/>
      <c r="M118" s="187"/>
      <c r="N118" s="188"/>
      <c r="O118" s="188"/>
      <c r="P118" s="188"/>
      <c r="Q118" s="188"/>
      <c r="R118" s="188"/>
      <c r="S118" s="188"/>
      <c r="T118" s="189"/>
      <c r="AT118" s="185" t="s">
        <v>129</v>
      </c>
      <c r="AU118" s="185" t="s">
        <v>81</v>
      </c>
      <c r="AV118" s="11" t="s">
        <v>74</v>
      </c>
      <c r="AW118" s="11" t="s">
        <v>33</v>
      </c>
      <c r="AX118" s="11" t="s">
        <v>69</v>
      </c>
      <c r="AY118" s="185" t="s">
        <v>113</v>
      </c>
    </row>
    <row r="119" spans="2:65" s="12" customFormat="1" x14ac:dyDescent="0.3">
      <c r="B119" s="190"/>
      <c r="D119" s="182" t="s">
        <v>129</v>
      </c>
      <c r="E119" s="191" t="s">
        <v>5</v>
      </c>
      <c r="F119" s="192" t="s">
        <v>162</v>
      </c>
      <c r="H119" s="193">
        <v>3.6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1" t="s">
        <v>129</v>
      </c>
      <c r="AU119" s="191" t="s">
        <v>81</v>
      </c>
      <c r="AV119" s="12" t="s">
        <v>81</v>
      </c>
      <c r="AW119" s="12" t="s">
        <v>33</v>
      </c>
      <c r="AX119" s="12" t="s">
        <v>69</v>
      </c>
      <c r="AY119" s="191" t="s">
        <v>113</v>
      </c>
    </row>
    <row r="120" spans="2:65" s="13" customFormat="1" x14ac:dyDescent="0.3">
      <c r="B120" s="198"/>
      <c r="D120" s="199" t="s">
        <v>129</v>
      </c>
      <c r="E120" s="200" t="s">
        <v>5</v>
      </c>
      <c r="F120" s="201" t="s">
        <v>132</v>
      </c>
      <c r="H120" s="202">
        <v>1001.899</v>
      </c>
      <c r="I120" s="203"/>
      <c r="L120" s="198"/>
      <c r="M120" s="204"/>
      <c r="N120" s="205"/>
      <c r="O120" s="205"/>
      <c r="P120" s="205"/>
      <c r="Q120" s="205"/>
      <c r="R120" s="205"/>
      <c r="S120" s="205"/>
      <c r="T120" s="206"/>
      <c r="AT120" s="207" t="s">
        <v>129</v>
      </c>
      <c r="AU120" s="207" t="s">
        <v>81</v>
      </c>
      <c r="AV120" s="13" t="s">
        <v>118</v>
      </c>
      <c r="AW120" s="13" t="s">
        <v>33</v>
      </c>
      <c r="AX120" s="13" t="s">
        <v>74</v>
      </c>
      <c r="AY120" s="207" t="s">
        <v>113</v>
      </c>
    </row>
    <row r="121" spans="2:65" s="1" customFormat="1" ht="31.5" customHeight="1" x14ac:dyDescent="0.3">
      <c r="B121" s="168"/>
      <c r="C121" s="169" t="s">
        <v>163</v>
      </c>
      <c r="D121" s="169" t="s">
        <v>115</v>
      </c>
      <c r="E121" s="170" t="s">
        <v>164</v>
      </c>
      <c r="F121" s="171" t="s">
        <v>165</v>
      </c>
      <c r="G121" s="172" t="s">
        <v>127</v>
      </c>
      <c r="H121" s="173">
        <v>20.925000000000001</v>
      </c>
      <c r="I121" s="174"/>
      <c r="J121" s="175">
        <f>ROUND(I121*H121,2)</f>
        <v>0</v>
      </c>
      <c r="K121" s="171"/>
      <c r="L121" s="40"/>
      <c r="M121" s="176" t="s">
        <v>5</v>
      </c>
      <c r="N121" s="177" t="s">
        <v>40</v>
      </c>
      <c r="O121" s="41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AR121" s="23" t="s">
        <v>118</v>
      </c>
      <c r="AT121" s="23" t="s">
        <v>115</v>
      </c>
      <c r="AU121" s="23" t="s">
        <v>81</v>
      </c>
      <c r="AY121" s="23" t="s">
        <v>113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23" t="s">
        <v>74</v>
      </c>
      <c r="BK121" s="180">
        <f>ROUND(I121*H121,2)</f>
        <v>0</v>
      </c>
      <c r="BL121" s="23" t="s">
        <v>118</v>
      </c>
      <c r="BM121" s="23" t="s">
        <v>166</v>
      </c>
    </row>
    <row r="122" spans="2:65" s="11" customFormat="1" x14ac:dyDescent="0.3">
      <c r="B122" s="181"/>
      <c r="D122" s="182" t="s">
        <v>129</v>
      </c>
      <c r="E122" s="183" t="s">
        <v>5</v>
      </c>
      <c r="F122" s="304" t="s">
        <v>920</v>
      </c>
      <c r="H122" s="185" t="s">
        <v>5</v>
      </c>
      <c r="I122" s="186"/>
      <c r="L122" s="181"/>
      <c r="M122" s="187"/>
      <c r="N122" s="188"/>
      <c r="O122" s="188"/>
      <c r="P122" s="188"/>
      <c r="Q122" s="188"/>
      <c r="R122" s="188"/>
      <c r="S122" s="188"/>
      <c r="T122" s="189"/>
      <c r="AT122" s="185" t="s">
        <v>129</v>
      </c>
      <c r="AU122" s="185" t="s">
        <v>81</v>
      </c>
      <c r="AV122" s="11" t="s">
        <v>74</v>
      </c>
      <c r="AW122" s="11" t="s">
        <v>33</v>
      </c>
      <c r="AX122" s="11" t="s">
        <v>69</v>
      </c>
      <c r="AY122" s="185" t="s">
        <v>113</v>
      </c>
    </row>
    <row r="123" spans="2:65" s="12" customFormat="1" x14ac:dyDescent="0.3">
      <c r="B123" s="190"/>
      <c r="D123" s="182" t="s">
        <v>129</v>
      </c>
      <c r="E123" s="191" t="s">
        <v>5</v>
      </c>
      <c r="F123" s="192" t="s">
        <v>167</v>
      </c>
      <c r="H123" s="193">
        <v>4.5</v>
      </c>
      <c r="I123" s="194"/>
      <c r="L123" s="190"/>
      <c r="M123" s="195"/>
      <c r="N123" s="196"/>
      <c r="O123" s="196"/>
      <c r="P123" s="196"/>
      <c r="Q123" s="196"/>
      <c r="R123" s="196"/>
      <c r="S123" s="196"/>
      <c r="T123" s="197"/>
      <c r="AT123" s="191" t="s">
        <v>129</v>
      </c>
      <c r="AU123" s="191" t="s">
        <v>81</v>
      </c>
      <c r="AV123" s="12" t="s">
        <v>81</v>
      </c>
      <c r="AW123" s="12" t="s">
        <v>33</v>
      </c>
      <c r="AX123" s="12" t="s">
        <v>69</v>
      </c>
      <c r="AY123" s="191" t="s">
        <v>113</v>
      </c>
    </row>
    <row r="124" spans="2:65" s="11" customFormat="1" x14ac:dyDescent="0.3">
      <c r="B124" s="181"/>
      <c r="D124" s="182" t="s">
        <v>129</v>
      </c>
      <c r="E124" s="183" t="s">
        <v>5</v>
      </c>
      <c r="F124" s="304" t="s">
        <v>921</v>
      </c>
      <c r="H124" s="185" t="s">
        <v>5</v>
      </c>
      <c r="I124" s="186"/>
      <c r="L124" s="181"/>
      <c r="M124" s="187"/>
      <c r="N124" s="188"/>
      <c r="O124" s="188"/>
      <c r="P124" s="188"/>
      <c r="Q124" s="188"/>
      <c r="R124" s="188"/>
      <c r="S124" s="188"/>
      <c r="T124" s="189"/>
      <c r="AT124" s="185" t="s">
        <v>129</v>
      </c>
      <c r="AU124" s="185" t="s">
        <v>81</v>
      </c>
      <c r="AV124" s="11" t="s">
        <v>74</v>
      </c>
      <c r="AW124" s="11" t="s">
        <v>33</v>
      </c>
      <c r="AX124" s="11" t="s">
        <v>69</v>
      </c>
      <c r="AY124" s="185" t="s">
        <v>113</v>
      </c>
    </row>
    <row r="125" spans="2:65" s="12" customFormat="1" x14ac:dyDescent="0.3">
      <c r="B125" s="190"/>
      <c r="D125" s="182" t="s">
        <v>129</v>
      </c>
      <c r="E125" s="191" t="s">
        <v>5</v>
      </c>
      <c r="F125" s="192" t="s">
        <v>168</v>
      </c>
      <c r="H125" s="193">
        <v>4.5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1" t="s">
        <v>129</v>
      </c>
      <c r="AU125" s="191" t="s">
        <v>81</v>
      </c>
      <c r="AV125" s="12" t="s">
        <v>81</v>
      </c>
      <c r="AW125" s="12" t="s">
        <v>33</v>
      </c>
      <c r="AX125" s="12" t="s">
        <v>69</v>
      </c>
      <c r="AY125" s="191" t="s">
        <v>113</v>
      </c>
    </row>
    <row r="126" spans="2:65" s="12" customFormat="1" x14ac:dyDescent="0.3">
      <c r="B126" s="190"/>
      <c r="D126" s="182" t="s">
        <v>129</v>
      </c>
      <c r="E126" s="191" t="s">
        <v>5</v>
      </c>
      <c r="F126" s="192" t="s">
        <v>169</v>
      </c>
      <c r="H126" s="193">
        <v>6.3</v>
      </c>
      <c r="I126" s="194"/>
      <c r="L126" s="190"/>
      <c r="M126" s="195"/>
      <c r="N126" s="196"/>
      <c r="O126" s="196"/>
      <c r="P126" s="196"/>
      <c r="Q126" s="196"/>
      <c r="R126" s="196"/>
      <c r="S126" s="196"/>
      <c r="T126" s="197"/>
      <c r="AT126" s="191" t="s">
        <v>129</v>
      </c>
      <c r="AU126" s="191" t="s">
        <v>81</v>
      </c>
      <c r="AV126" s="12" t="s">
        <v>81</v>
      </c>
      <c r="AW126" s="12" t="s">
        <v>33</v>
      </c>
      <c r="AX126" s="12" t="s">
        <v>69</v>
      </c>
      <c r="AY126" s="191" t="s">
        <v>113</v>
      </c>
    </row>
    <row r="127" spans="2:65" s="11" customFormat="1" x14ac:dyDescent="0.3">
      <c r="B127" s="181"/>
      <c r="D127" s="182" t="s">
        <v>129</v>
      </c>
      <c r="E127" s="183" t="s">
        <v>5</v>
      </c>
      <c r="F127" s="304" t="s">
        <v>922</v>
      </c>
      <c r="H127" s="185" t="s">
        <v>5</v>
      </c>
      <c r="I127" s="186"/>
      <c r="L127" s="181"/>
      <c r="M127" s="187"/>
      <c r="N127" s="188"/>
      <c r="O127" s="188"/>
      <c r="P127" s="188"/>
      <c r="Q127" s="188"/>
      <c r="R127" s="188"/>
      <c r="S127" s="188"/>
      <c r="T127" s="189"/>
      <c r="AT127" s="185" t="s">
        <v>129</v>
      </c>
      <c r="AU127" s="185" t="s">
        <v>81</v>
      </c>
      <c r="AV127" s="11" t="s">
        <v>74</v>
      </c>
      <c r="AW127" s="11" t="s">
        <v>33</v>
      </c>
      <c r="AX127" s="11" t="s">
        <v>69</v>
      </c>
      <c r="AY127" s="185" t="s">
        <v>113</v>
      </c>
    </row>
    <row r="128" spans="2:65" s="12" customFormat="1" x14ac:dyDescent="0.3">
      <c r="B128" s="190"/>
      <c r="D128" s="182" t="s">
        <v>129</v>
      </c>
      <c r="E128" s="191" t="s">
        <v>5</v>
      </c>
      <c r="F128" s="192" t="s">
        <v>170</v>
      </c>
      <c r="H128" s="193">
        <v>5.625</v>
      </c>
      <c r="I128" s="194"/>
      <c r="L128" s="190"/>
      <c r="M128" s="195"/>
      <c r="N128" s="196"/>
      <c r="O128" s="196"/>
      <c r="P128" s="196"/>
      <c r="Q128" s="196"/>
      <c r="R128" s="196"/>
      <c r="S128" s="196"/>
      <c r="T128" s="197"/>
      <c r="AT128" s="191" t="s">
        <v>129</v>
      </c>
      <c r="AU128" s="191" t="s">
        <v>81</v>
      </c>
      <c r="AV128" s="12" t="s">
        <v>81</v>
      </c>
      <c r="AW128" s="12" t="s">
        <v>33</v>
      </c>
      <c r="AX128" s="12" t="s">
        <v>69</v>
      </c>
      <c r="AY128" s="191" t="s">
        <v>113</v>
      </c>
    </row>
    <row r="129" spans="2:65" s="13" customFormat="1" x14ac:dyDescent="0.3">
      <c r="B129" s="198"/>
      <c r="D129" s="199" t="s">
        <v>129</v>
      </c>
      <c r="E129" s="200" t="s">
        <v>5</v>
      </c>
      <c r="F129" s="201" t="s">
        <v>132</v>
      </c>
      <c r="H129" s="202">
        <v>20.925000000000001</v>
      </c>
      <c r="I129" s="203"/>
      <c r="L129" s="198"/>
      <c r="M129" s="204"/>
      <c r="N129" s="205"/>
      <c r="O129" s="205"/>
      <c r="P129" s="205"/>
      <c r="Q129" s="205"/>
      <c r="R129" s="205"/>
      <c r="S129" s="205"/>
      <c r="T129" s="206"/>
      <c r="AT129" s="207" t="s">
        <v>129</v>
      </c>
      <c r="AU129" s="207" t="s">
        <v>81</v>
      </c>
      <c r="AV129" s="13" t="s">
        <v>118</v>
      </c>
      <c r="AW129" s="13" t="s">
        <v>33</v>
      </c>
      <c r="AX129" s="13" t="s">
        <v>74</v>
      </c>
      <c r="AY129" s="207" t="s">
        <v>113</v>
      </c>
    </row>
    <row r="130" spans="2:65" s="1" customFormat="1" ht="28.9" customHeight="1" x14ac:dyDescent="0.3">
      <c r="B130" s="168"/>
      <c r="C130" s="169" t="s">
        <v>171</v>
      </c>
      <c r="D130" s="169" t="s">
        <v>115</v>
      </c>
      <c r="E130" s="170" t="s">
        <v>172</v>
      </c>
      <c r="F130" s="171" t="s">
        <v>173</v>
      </c>
      <c r="G130" s="172" t="s">
        <v>174</v>
      </c>
      <c r="H130" s="173">
        <v>247.17599999999999</v>
      </c>
      <c r="I130" s="174"/>
      <c r="J130" s="175">
        <f>ROUND(I130*H130,2)</f>
        <v>0</v>
      </c>
      <c r="K130" s="171"/>
      <c r="L130" s="40"/>
      <c r="M130" s="176" t="s">
        <v>5</v>
      </c>
      <c r="N130" s="177" t="s">
        <v>40</v>
      </c>
      <c r="O130" s="41"/>
      <c r="P130" s="178">
        <f>O130*H130</f>
        <v>0</v>
      </c>
      <c r="Q130" s="178">
        <v>8.4000000000000003E-4</v>
      </c>
      <c r="R130" s="178">
        <f>Q130*H130</f>
        <v>0.20762784000000001</v>
      </c>
      <c r="S130" s="178">
        <v>0</v>
      </c>
      <c r="T130" s="179">
        <f>S130*H130</f>
        <v>0</v>
      </c>
      <c r="AR130" s="23" t="s">
        <v>118</v>
      </c>
      <c r="AT130" s="23" t="s">
        <v>115</v>
      </c>
      <c r="AU130" s="23" t="s">
        <v>81</v>
      </c>
      <c r="AY130" s="23" t="s">
        <v>113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3" t="s">
        <v>74</v>
      </c>
      <c r="BK130" s="180">
        <f>ROUND(I130*H130,2)</f>
        <v>0</v>
      </c>
      <c r="BL130" s="23" t="s">
        <v>118</v>
      </c>
      <c r="BM130" s="23" t="s">
        <v>175</v>
      </c>
    </row>
    <row r="131" spans="2:65" s="12" customFormat="1" ht="15.6" customHeight="1" x14ac:dyDescent="0.3">
      <c r="B131" s="190"/>
      <c r="D131" s="182" t="s">
        <v>129</v>
      </c>
      <c r="E131" s="191" t="s">
        <v>5</v>
      </c>
      <c r="F131" s="192" t="s">
        <v>924</v>
      </c>
      <c r="H131" s="193">
        <v>119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1" t="s">
        <v>129</v>
      </c>
      <c r="AU131" s="191" t="s">
        <v>81</v>
      </c>
      <c r="AV131" s="12" t="s">
        <v>81</v>
      </c>
      <c r="AW131" s="12" t="s">
        <v>33</v>
      </c>
      <c r="AX131" s="12" t="s">
        <v>69</v>
      </c>
      <c r="AY131" s="191" t="s">
        <v>113</v>
      </c>
    </row>
    <row r="132" spans="2:65" s="12" customFormat="1" x14ac:dyDescent="0.3">
      <c r="B132" s="190"/>
      <c r="D132" s="182" t="s">
        <v>129</v>
      </c>
      <c r="E132" s="191" t="s">
        <v>5</v>
      </c>
      <c r="F132" s="192" t="s">
        <v>176</v>
      </c>
      <c r="H132" s="193">
        <v>10.88</v>
      </c>
      <c r="I132" s="194"/>
      <c r="L132" s="190"/>
      <c r="M132" s="195"/>
      <c r="N132" s="196"/>
      <c r="O132" s="196"/>
      <c r="P132" s="196"/>
      <c r="Q132" s="196"/>
      <c r="R132" s="196"/>
      <c r="S132" s="196"/>
      <c r="T132" s="197"/>
      <c r="AT132" s="191" t="s">
        <v>129</v>
      </c>
      <c r="AU132" s="191" t="s">
        <v>81</v>
      </c>
      <c r="AV132" s="12" t="s">
        <v>81</v>
      </c>
      <c r="AW132" s="12" t="s">
        <v>33</v>
      </c>
      <c r="AX132" s="12" t="s">
        <v>69</v>
      </c>
      <c r="AY132" s="191" t="s">
        <v>113</v>
      </c>
    </row>
    <row r="133" spans="2:65" s="12" customFormat="1" x14ac:dyDescent="0.3">
      <c r="B133" s="190"/>
      <c r="D133" s="182" t="s">
        <v>129</v>
      </c>
      <c r="E133" s="191" t="s">
        <v>5</v>
      </c>
      <c r="F133" s="192" t="s">
        <v>177</v>
      </c>
      <c r="H133" s="193">
        <v>54</v>
      </c>
      <c r="I133" s="194"/>
      <c r="L133" s="190"/>
      <c r="M133" s="195"/>
      <c r="N133" s="196"/>
      <c r="O133" s="196"/>
      <c r="P133" s="196"/>
      <c r="Q133" s="196"/>
      <c r="R133" s="196"/>
      <c r="S133" s="196"/>
      <c r="T133" s="197"/>
      <c r="AT133" s="191" t="s">
        <v>129</v>
      </c>
      <c r="AU133" s="191" t="s">
        <v>81</v>
      </c>
      <c r="AV133" s="12" t="s">
        <v>81</v>
      </c>
      <c r="AW133" s="12" t="s">
        <v>33</v>
      </c>
      <c r="AX133" s="12" t="s">
        <v>69</v>
      </c>
      <c r="AY133" s="191" t="s">
        <v>113</v>
      </c>
    </row>
    <row r="134" spans="2:65" s="12" customFormat="1" x14ac:dyDescent="0.3">
      <c r="B134" s="190"/>
      <c r="D134" s="182" t="s">
        <v>129</v>
      </c>
      <c r="E134" s="191" t="s">
        <v>5</v>
      </c>
      <c r="F134" s="192" t="s">
        <v>178</v>
      </c>
      <c r="H134" s="193">
        <v>11.52</v>
      </c>
      <c r="I134" s="194"/>
      <c r="L134" s="190"/>
      <c r="M134" s="195"/>
      <c r="N134" s="196"/>
      <c r="O134" s="196"/>
      <c r="P134" s="196"/>
      <c r="Q134" s="196"/>
      <c r="R134" s="196"/>
      <c r="S134" s="196"/>
      <c r="T134" s="197"/>
      <c r="AT134" s="191" t="s">
        <v>129</v>
      </c>
      <c r="AU134" s="191" t="s">
        <v>81</v>
      </c>
      <c r="AV134" s="12" t="s">
        <v>81</v>
      </c>
      <c r="AW134" s="12" t="s">
        <v>33</v>
      </c>
      <c r="AX134" s="12" t="s">
        <v>69</v>
      </c>
      <c r="AY134" s="191" t="s">
        <v>113</v>
      </c>
    </row>
    <row r="135" spans="2:65" s="12" customFormat="1" x14ac:dyDescent="0.3">
      <c r="B135" s="190"/>
      <c r="D135" s="182" t="s">
        <v>129</v>
      </c>
      <c r="E135" s="191" t="s">
        <v>5</v>
      </c>
      <c r="F135" s="192" t="s">
        <v>179</v>
      </c>
      <c r="H135" s="193">
        <v>19.84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1" t="s">
        <v>129</v>
      </c>
      <c r="AU135" s="191" t="s">
        <v>81</v>
      </c>
      <c r="AV135" s="12" t="s">
        <v>81</v>
      </c>
      <c r="AW135" s="12" t="s">
        <v>33</v>
      </c>
      <c r="AX135" s="12" t="s">
        <v>69</v>
      </c>
      <c r="AY135" s="191" t="s">
        <v>113</v>
      </c>
    </row>
    <row r="136" spans="2:65" s="12" customFormat="1" x14ac:dyDescent="0.3">
      <c r="B136" s="190"/>
      <c r="D136" s="182" t="s">
        <v>129</v>
      </c>
      <c r="E136" s="191" t="s">
        <v>5</v>
      </c>
      <c r="F136" s="192" t="s">
        <v>180</v>
      </c>
      <c r="H136" s="193">
        <v>7.9359999999999999</v>
      </c>
      <c r="I136" s="194"/>
      <c r="L136" s="190"/>
      <c r="M136" s="195"/>
      <c r="N136" s="196"/>
      <c r="O136" s="196"/>
      <c r="P136" s="196"/>
      <c r="Q136" s="196"/>
      <c r="R136" s="196"/>
      <c r="S136" s="196"/>
      <c r="T136" s="197"/>
      <c r="AT136" s="191" t="s">
        <v>129</v>
      </c>
      <c r="AU136" s="191" t="s">
        <v>81</v>
      </c>
      <c r="AV136" s="12" t="s">
        <v>81</v>
      </c>
      <c r="AW136" s="12" t="s">
        <v>33</v>
      </c>
      <c r="AX136" s="12" t="s">
        <v>69</v>
      </c>
      <c r="AY136" s="191" t="s">
        <v>113</v>
      </c>
    </row>
    <row r="137" spans="2:65" s="11" customFormat="1" x14ac:dyDescent="0.3">
      <c r="B137" s="181"/>
      <c r="D137" s="182" t="s">
        <v>129</v>
      </c>
      <c r="E137" s="183" t="s">
        <v>5</v>
      </c>
      <c r="F137" s="304" t="s">
        <v>923</v>
      </c>
      <c r="H137" s="185" t="s">
        <v>5</v>
      </c>
      <c r="I137" s="186"/>
      <c r="L137" s="181"/>
      <c r="M137" s="187"/>
      <c r="N137" s="188"/>
      <c r="O137" s="188"/>
      <c r="P137" s="188"/>
      <c r="Q137" s="188"/>
      <c r="R137" s="188"/>
      <c r="S137" s="188"/>
      <c r="T137" s="189"/>
      <c r="AT137" s="185" t="s">
        <v>129</v>
      </c>
      <c r="AU137" s="185" t="s">
        <v>81</v>
      </c>
      <c r="AV137" s="11" t="s">
        <v>74</v>
      </c>
      <c r="AW137" s="11" t="s">
        <v>33</v>
      </c>
      <c r="AX137" s="11" t="s">
        <v>69</v>
      </c>
      <c r="AY137" s="185" t="s">
        <v>113</v>
      </c>
    </row>
    <row r="138" spans="2:65" s="12" customFormat="1" x14ac:dyDescent="0.3">
      <c r="B138" s="190"/>
      <c r="D138" s="182" t="s">
        <v>129</v>
      </c>
      <c r="E138" s="191" t="s">
        <v>5</v>
      </c>
      <c r="F138" s="192" t="s">
        <v>181</v>
      </c>
      <c r="H138" s="193">
        <v>24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1" t="s">
        <v>129</v>
      </c>
      <c r="AU138" s="191" t="s">
        <v>81</v>
      </c>
      <c r="AV138" s="12" t="s">
        <v>81</v>
      </c>
      <c r="AW138" s="12" t="s">
        <v>33</v>
      </c>
      <c r="AX138" s="12" t="s">
        <v>69</v>
      </c>
      <c r="AY138" s="191" t="s">
        <v>113</v>
      </c>
    </row>
    <row r="139" spans="2:65" s="13" customFormat="1" ht="17.45" customHeight="1" x14ac:dyDescent="0.3">
      <c r="B139" s="198"/>
      <c r="D139" s="199" t="s">
        <v>129</v>
      </c>
      <c r="E139" s="200" t="s">
        <v>5</v>
      </c>
      <c r="F139" s="201" t="s">
        <v>132</v>
      </c>
      <c r="H139" s="202">
        <v>247.17599999999999</v>
      </c>
      <c r="I139" s="203"/>
      <c r="L139" s="198"/>
      <c r="M139" s="204"/>
      <c r="N139" s="205"/>
      <c r="O139" s="205"/>
      <c r="P139" s="205"/>
      <c r="Q139" s="205"/>
      <c r="R139" s="205"/>
      <c r="S139" s="205"/>
      <c r="T139" s="206"/>
      <c r="AT139" s="207" t="s">
        <v>129</v>
      </c>
      <c r="AU139" s="207" t="s">
        <v>81</v>
      </c>
      <c r="AV139" s="13" t="s">
        <v>118</v>
      </c>
      <c r="AW139" s="13" t="s">
        <v>33</v>
      </c>
      <c r="AX139" s="13" t="s">
        <v>74</v>
      </c>
      <c r="AY139" s="207" t="s">
        <v>113</v>
      </c>
    </row>
    <row r="140" spans="2:65" s="1" customFormat="1" ht="31.5" customHeight="1" x14ac:dyDescent="0.3">
      <c r="B140" s="168"/>
      <c r="C140" s="169" t="s">
        <v>182</v>
      </c>
      <c r="D140" s="169" t="s">
        <v>115</v>
      </c>
      <c r="E140" s="170" t="s">
        <v>183</v>
      </c>
      <c r="F140" s="171" t="s">
        <v>926</v>
      </c>
      <c r="G140" s="172" t="s">
        <v>174</v>
      </c>
      <c r="H140" s="173">
        <v>1881.404</v>
      </c>
      <c r="I140" s="174"/>
      <c r="J140" s="175">
        <f>ROUND(I140*H140,2)</f>
        <v>0</v>
      </c>
      <c r="K140" s="171"/>
      <c r="L140" s="40"/>
      <c r="M140" s="176" t="s">
        <v>5</v>
      </c>
      <c r="N140" s="177" t="s">
        <v>40</v>
      </c>
      <c r="O140" s="41"/>
      <c r="P140" s="178">
        <f>O140*H140</f>
        <v>0</v>
      </c>
      <c r="Q140" s="178">
        <v>8.4999999999999995E-4</v>
      </c>
      <c r="R140" s="178">
        <f>Q140*H140</f>
        <v>1.5991933999999999</v>
      </c>
      <c r="S140" s="178">
        <v>0</v>
      </c>
      <c r="T140" s="179">
        <f>S140*H140</f>
        <v>0</v>
      </c>
      <c r="AR140" s="23" t="s">
        <v>118</v>
      </c>
      <c r="AT140" s="23" t="s">
        <v>115</v>
      </c>
      <c r="AU140" s="23" t="s">
        <v>81</v>
      </c>
      <c r="AY140" s="23" t="s">
        <v>113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3" t="s">
        <v>74</v>
      </c>
      <c r="BK140" s="180">
        <f>ROUND(I140*H140,2)</f>
        <v>0</v>
      </c>
      <c r="BL140" s="23" t="s">
        <v>118</v>
      </c>
      <c r="BM140" s="23" t="s">
        <v>184</v>
      </c>
    </row>
    <row r="141" spans="2:65" s="12" customFormat="1" x14ac:dyDescent="0.3">
      <c r="B141" s="190"/>
      <c r="D141" s="182" t="s">
        <v>129</v>
      </c>
      <c r="E141" s="191" t="s">
        <v>5</v>
      </c>
      <c r="F141" s="192" t="s">
        <v>185</v>
      </c>
      <c r="H141" s="193">
        <v>442.32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1" t="s">
        <v>129</v>
      </c>
      <c r="AU141" s="191" t="s">
        <v>81</v>
      </c>
      <c r="AV141" s="12" t="s">
        <v>81</v>
      </c>
      <c r="AW141" s="12" t="s">
        <v>33</v>
      </c>
      <c r="AX141" s="12" t="s">
        <v>69</v>
      </c>
      <c r="AY141" s="191" t="s">
        <v>113</v>
      </c>
    </row>
    <row r="142" spans="2:65" s="12" customFormat="1" x14ac:dyDescent="0.3">
      <c r="B142" s="190"/>
      <c r="D142" s="182" t="s">
        <v>129</v>
      </c>
      <c r="E142" s="191" t="s">
        <v>5</v>
      </c>
      <c r="F142" s="192" t="s">
        <v>186</v>
      </c>
      <c r="H142" s="193">
        <v>29.184000000000001</v>
      </c>
      <c r="I142" s="194"/>
      <c r="L142" s="190"/>
      <c r="M142" s="195"/>
      <c r="N142" s="196"/>
      <c r="O142" s="196"/>
      <c r="P142" s="196"/>
      <c r="Q142" s="196"/>
      <c r="R142" s="196"/>
      <c r="S142" s="196"/>
      <c r="T142" s="197"/>
      <c r="AT142" s="191" t="s">
        <v>129</v>
      </c>
      <c r="AU142" s="191" t="s">
        <v>81</v>
      </c>
      <c r="AV142" s="12" t="s">
        <v>81</v>
      </c>
      <c r="AW142" s="12" t="s">
        <v>33</v>
      </c>
      <c r="AX142" s="12" t="s">
        <v>69</v>
      </c>
      <c r="AY142" s="191" t="s">
        <v>113</v>
      </c>
    </row>
    <row r="143" spans="2:65" s="12" customFormat="1" x14ac:dyDescent="0.3">
      <c r="B143" s="190"/>
      <c r="D143" s="182" t="s">
        <v>129</v>
      </c>
      <c r="E143" s="191" t="s">
        <v>5</v>
      </c>
      <c r="F143" s="192" t="s">
        <v>187</v>
      </c>
      <c r="H143" s="193">
        <v>171.5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129</v>
      </c>
      <c r="AU143" s="191" t="s">
        <v>81</v>
      </c>
      <c r="AV143" s="12" t="s">
        <v>81</v>
      </c>
      <c r="AW143" s="12" t="s">
        <v>33</v>
      </c>
      <c r="AX143" s="12" t="s">
        <v>69</v>
      </c>
      <c r="AY143" s="191" t="s">
        <v>113</v>
      </c>
    </row>
    <row r="144" spans="2:65" s="12" customFormat="1" x14ac:dyDescent="0.3">
      <c r="B144" s="190"/>
      <c r="D144" s="182" t="s">
        <v>129</v>
      </c>
      <c r="E144" s="191" t="s">
        <v>5</v>
      </c>
      <c r="F144" s="192" t="s">
        <v>188</v>
      </c>
      <c r="H144" s="193">
        <v>78.400000000000006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129</v>
      </c>
      <c r="AU144" s="191" t="s">
        <v>81</v>
      </c>
      <c r="AV144" s="12" t="s">
        <v>81</v>
      </c>
      <c r="AW144" s="12" t="s">
        <v>33</v>
      </c>
      <c r="AX144" s="12" t="s">
        <v>69</v>
      </c>
      <c r="AY144" s="191" t="s">
        <v>113</v>
      </c>
    </row>
    <row r="145" spans="2:65" s="12" customFormat="1" x14ac:dyDescent="0.3">
      <c r="B145" s="190"/>
      <c r="D145" s="182" t="s">
        <v>129</v>
      </c>
      <c r="E145" s="191" t="s">
        <v>5</v>
      </c>
      <c r="F145" s="192" t="s">
        <v>189</v>
      </c>
      <c r="H145" s="193">
        <v>584.79999999999995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129</v>
      </c>
      <c r="AU145" s="191" t="s">
        <v>81</v>
      </c>
      <c r="AV145" s="12" t="s">
        <v>81</v>
      </c>
      <c r="AW145" s="12" t="s">
        <v>33</v>
      </c>
      <c r="AX145" s="12" t="s">
        <v>69</v>
      </c>
      <c r="AY145" s="191" t="s">
        <v>113</v>
      </c>
    </row>
    <row r="146" spans="2:65" s="12" customFormat="1" x14ac:dyDescent="0.3">
      <c r="B146" s="190"/>
      <c r="D146" s="182" t="s">
        <v>129</v>
      </c>
      <c r="E146" s="191" t="s">
        <v>5</v>
      </c>
      <c r="F146" s="192" t="s">
        <v>190</v>
      </c>
      <c r="H146" s="193">
        <v>68.8</v>
      </c>
      <c r="I146" s="194"/>
      <c r="L146" s="190"/>
      <c r="M146" s="195"/>
      <c r="N146" s="196"/>
      <c r="O146" s="196"/>
      <c r="P146" s="196"/>
      <c r="Q146" s="196"/>
      <c r="R146" s="196"/>
      <c r="S146" s="196"/>
      <c r="T146" s="197"/>
      <c r="AT146" s="191" t="s">
        <v>129</v>
      </c>
      <c r="AU146" s="191" t="s">
        <v>81</v>
      </c>
      <c r="AV146" s="12" t="s">
        <v>81</v>
      </c>
      <c r="AW146" s="12" t="s">
        <v>33</v>
      </c>
      <c r="AX146" s="12" t="s">
        <v>69</v>
      </c>
      <c r="AY146" s="191" t="s">
        <v>113</v>
      </c>
    </row>
    <row r="147" spans="2:65" s="12" customFormat="1" x14ac:dyDescent="0.3">
      <c r="B147" s="190"/>
      <c r="D147" s="182" t="s">
        <v>129</v>
      </c>
      <c r="E147" s="191" t="s">
        <v>5</v>
      </c>
      <c r="F147" s="192" t="s">
        <v>191</v>
      </c>
      <c r="H147" s="193">
        <v>407.4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129</v>
      </c>
      <c r="AU147" s="191" t="s">
        <v>81</v>
      </c>
      <c r="AV147" s="12" t="s">
        <v>81</v>
      </c>
      <c r="AW147" s="12" t="s">
        <v>33</v>
      </c>
      <c r="AX147" s="12" t="s">
        <v>69</v>
      </c>
      <c r="AY147" s="191" t="s">
        <v>113</v>
      </c>
    </row>
    <row r="148" spans="2:65" s="12" customFormat="1" x14ac:dyDescent="0.3">
      <c r="B148" s="190"/>
      <c r="D148" s="182" t="s">
        <v>129</v>
      </c>
      <c r="E148" s="191" t="s">
        <v>5</v>
      </c>
      <c r="F148" s="192" t="s">
        <v>192</v>
      </c>
      <c r="H148" s="193">
        <v>67.2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1" t="s">
        <v>129</v>
      </c>
      <c r="AU148" s="191" t="s">
        <v>81</v>
      </c>
      <c r="AV148" s="12" t="s">
        <v>81</v>
      </c>
      <c r="AW148" s="12" t="s">
        <v>33</v>
      </c>
      <c r="AX148" s="12" t="s">
        <v>69</v>
      </c>
      <c r="AY148" s="191" t="s">
        <v>113</v>
      </c>
    </row>
    <row r="149" spans="2:65" s="11" customFormat="1" x14ac:dyDescent="0.3">
      <c r="B149" s="181"/>
      <c r="D149" s="182" t="s">
        <v>129</v>
      </c>
      <c r="E149" s="183" t="s">
        <v>5</v>
      </c>
      <c r="F149" s="304" t="s">
        <v>925</v>
      </c>
      <c r="H149" s="185" t="s">
        <v>5</v>
      </c>
      <c r="I149" s="186"/>
      <c r="L149" s="181"/>
      <c r="M149" s="187"/>
      <c r="N149" s="188"/>
      <c r="O149" s="188"/>
      <c r="P149" s="188"/>
      <c r="Q149" s="188"/>
      <c r="R149" s="188"/>
      <c r="S149" s="188"/>
      <c r="T149" s="189"/>
      <c r="AT149" s="185" t="s">
        <v>129</v>
      </c>
      <c r="AU149" s="185" t="s">
        <v>81</v>
      </c>
      <c r="AV149" s="11" t="s">
        <v>74</v>
      </c>
      <c r="AW149" s="11" t="s">
        <v>33</v>
      </c>
      <c r="AX149" s="11" t="s">
        <v>69</v>
      </c>
      <c r="AY149" s="185" t="s">
        <v>113</v>
      </c>
    </row>
    <row r="150" spans="2:65" s="12" customFormat="1" x14ac:dyDescent="0.3">
      <c r="B150" s="190"/>
      <c r="D150" s="182" t="s">
        <v>129</v>
      </c>
      <c r="E150" s="191" t="s">
        <v>5</v>
      </c>
      <c r="F150" s="192" t="s">
        <v>193</v>
      </c>
      <c r="H150" s="193">
        <v>15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129</v>
      </c>
      <c r="AU150" s="191" t="s">
        <v>81</v>
      </c>
      <c r="AV150" s="12" t="s">
        <v>81</v>
      </c>
      <c r="AW150" s="12" t="s">
        <v>33</v>
      </c>
      <c r="AX150" s="12" t="s">
        <v>69</v>
      </c>
      <c r="AY150" s="191" t="s">
        <v>113</v>
      </c>
    </row>
    <row r="151" spans="2:65" s="12" customFormat="1" x14ac:dyDescent="0.3">
      <c r="B151" s="190"/>
      <c r="D151" s="182" t="s">
        <v>129</v>
      </c>
      <c r="E151" s="191" t="s">
        <v>5</v>
      </c>
      <c r="F151" s="192" t="s">
        <v>194</v>
      </c>
      <c r="H151" s="193">
        <v>16.8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129</v>
      </c>
      <c r="AU151" s="191" t="s">
        <v>81</v>
      </c>
      <c r="AV151" s="12" t="s">
        <v>81</v>
      </c>
      <c r="AW151" s="12" t="s">
        <v>33</v>
      </c>
      <c r="AX151" s="12" t="s">
        <v>69</v>
      </c>
      <c r="AY151" s="191" t="s">
        <v>113</v>
      </c>
    </row>
    <row r="152" spans="2:65" s="13" customFormat="1" x14ac:dyDescent="0.3">
      <c r="B152" s="198"/>
      <c r="D152" s="199" t="s">
        <v>129</v>
      </c>
      <c r="E152" s="200" t="s">
        <v>5</v>
      </c>
      <c r="F152" s="201" t="s">
        <v>132</v>
      </c>
      <c r="H152" s="202">
        <v>1881.404</v>
      </c>
      <c r="I152" s="203"/>
      <c r="L152" s="198"/>
      <c r="M152" s="204"/>
      <c r="N152" s="205"/>
      <c r="O152" s="205"/>
      <c r="P152" s="205"/>
      <c r="Q152" s="205"/>
      <c r="R152" s="205"/>
      <c r="S152" s="205"/>
      <c r="T152" s="206"/>
      <c r="AT152" s="207" t="s">
        <v>129</v>
      </c>
      <c r="AU152" s="207" t="s">
        <v>81</v>
      </c>
      <c r="AV152" s="13" t="s">
        <v>118</v>
      </c>
      <c r="AW152" s="13" t="s">
        <v>33</v>
      </c>
      <c r="AX152" s="13" t="s">
        <v>74</v>
      </c>
      <c r="AY152" s="207" t="s">
        <v>113</v>
      </c>
    </row>
    <row r="153" spans="2:65" s="1" customFormat="1" ht="31.5" customHeight="1" x14ac:dyDescent="0.3">
      <c r="B153" s="168"/>
      <c r="C153" s="169" t="s">
        <v>195</v>
      </c>
      <c r="D153" s="169" t="s">
        <v>115</v>
      </c>
      <c r="E153" s="170" t="s">
        <v>196</v>
      </c>
      <c r="F153" s="171" t="s">
        <v>197</v>
      </c>
      <c r="G153" s="172" t="s">
        <v>174</v>
      </c>
      <c r="H153" s="173">
        <v>247.17599999999999</v>
      </c>
      <c r="I153" s="174"/>
      <c r="J153" s="175">
        <f>ROUND(I153*H153,2)</f>
        <v>0</v>
      </c>
      <c r="K153" s="171"/>
      <c r="L153" s="40"/>
      <c r="M153" s="176" t="s">
        <v>5</v>
      </c>
      <c r="N153" s="177" t="s">
        <v>40</v>
      </c>
      <c r="O153" s="41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AR153" s="23" t="s">
        <v>118</v>
      </c>
      <c r="AT153" s="23" t="s">
        <v>115</v>
      </c>
      <c r="AU153" s="23" t="s">
        <v>81</v>
      </c>
      <c r="AY153" s="23" t="s">
        <v>113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23" t="s">
        <v>74</v>
      </c>
      <c r="BK153" s="180">
        <f>ROUND(I153*H153,2)</f>
        <v>0</v>
      </c>
      <c r="BL153" s="23" t="s">
        <v>118</v>
      </c>
      <c r="BM153" s="23" t="s">
        <v>198</v>
      </c>
    </row>
    <row r="154" spans="2:65" s="1" customFormat="1" ht="31.5" customHeight="1" x14ac:dyDescent="0.3">
      <c r="B154" s="168"/>
      <c r="C154" s="169" t="s">
        <v>199</v>
      </c>
      <c r="D154" s="169" t="s">
        <v>115</v>
      </c>
      <c r="E154" s="170" t="s">
        <v>200</v>
      </c>
      <c r="F154" s="171" t="s">
        <v>201</v>
      </c>
      <c r="G154" s="172" t="s">
        <v>174</v>
      </c>
      <c r="H154" s="173">
        <v>1881.404</v>
      </c>
      <c r="I154" s="174"/>
      <c r="J154" s="175">
        <f>ROUND(I154*H154,2)</f>
        <v>0</v>
      </c>
      <c r="K154" s="171"/>
      <c r="L154" s="40"/>
      <c r="M154" s="176" t="s">
        <v>5</v>
      </c>
      <c r="N154" s="177" t="s">
        <v>40</v>
      </c>
      <c r="O154" s="41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AR154" s="23" t="s">
        <v>118</v>
      </c>
      <c r="AT154" s="23" t="s">
        <v>115</v>
      </c>
      <c r="AU154" s="23" t="s">
        <v>81</v>
      </c>
      <c r="AY154" s="23" t="s">
        <v>113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23" t="s">
        <v>74</v>
      </c>
      <c r="BK154" s="180">
        <f>ROUND(I154*H154,2)</f>
        <v>0</v>
      </c>
      <c r="BL154" s="23" t="s">
        <v>118</v>
      </c>
      <c r="BM154" s="23" t="s">
        <v>202</v>
      </c>
    </row>
    <row r="155" spans="2:65" s="1" customFormat="1" ht="44.25" customHeight="1" x14ac:dyDescent="0.3">
      <c r="B155" s="168"/>
      <c r="C155" s="169" t="s">
        <v>203</v>
      </c>
      <c r="D155" s="169" t="s">
        <v>115</v>
      </c>
      <c r="E155" s="170" t="s">
        <v>204</v>
      </c>
      <c r="F155" s="171" t="s">
        <v>205</v>
      </c>
      <c r="G155" s="172" t="s">
        <v>127</v>
      </c>
      <c r="H155" s="173">
        <v>1409.92</v>
      </c>
      <c r="I155" s="174"/>
      <c r="J155" s="175">
        <f>ROUND(I155*H155,2)</f>
        <v>0</v>
      </c>
      <c r="K155" s="171"/>
      <c r="L155" s="40"/>
      <c r="M155" s="176" t="s">
        <v>5</v>
      </c>
      <c r="N155" s="177" t="s">
        <v>40</v>
      </c>
      <c r="O155" s="41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AR155" s="23" t="s">
        <v>118</v>
      </c>
      <c r="AT155" s="23" t="s">
        <v>115</v>
      </c>
      <c r="AU155" s="23" t="s">
        <v>81</v>
      </c>
      <c r="AY155" s="23" t="s">
        <v>113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3" t="s">
        <v>74</v>
      </c>
      <c r="BK155" s="180">
        <f>ROUND(I155*H155,2)</f>
        <v>0</v>
      </c>
      <c r="BL155" s="23" t="s">
        <v>118</v>
      </c>
      <c r="BM155" s="23" t="s">
        <v>206</v>
      </c>
    </row>
    <row r="156" spans="2:65" s="12" customFormat="1" x14ac:dyDescent="0.3">
      <c r="B156" s="190"/>
      <c r="D156" s="182" t="s">
        <v>129</v>
      </c>
      <c r="E156" s="191" t="s">
        <v>5</v>
      </c>
      <c r="F156" s="192" t="s">
        <v>207</v>
      </c>
      <c r="H156" s="193">
        <v>1409.92</v>
      </c>
      <c r="I156" s="19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129</v>
      </c>
      <c r="AU156" s="191" t="s">
        <v>81</v>
      </c>
      <c r="AV156" s="12" t="s">
        <v>81</v>
      </c>
      <c r="AW156" s="12" t="s">
        <v>33</v>
      </c>
      <c r="AX156" s="12" t="s">
        <v>69</v>
      </c>
      <c r="AY156" s="191" t="s">
        <v>113</v>
      </c>
    </row>
    <row r="157" spans="2:65" s="13" customFormat="1" x14ac:dyDescent="0.3">
      <c r="B157" s="198"/>
      <c r="D157" s="199" t="s">
        <v>129</v>
      </c>
      <c r="E157" s="200" t="s">
        <v>5</v>
      </c>
      <c r="F157" s="201" t="s">
        <v>132</v>
      </c>
      <c r="H157" s="202">
        <v>1409.92</v>
      </c>
      <c r="I157" s="203"/>
      <c r="L157" s="198"/>
      <c r="M157" s="204"/>
      <c r="N157" s="205"/>
      <c r="O157" s="205"/>
      <c r="P157" s="205"/>
      <c r="Q157" s="205"/>
      <c r="R157" s="205"/>
      <c r="S157" s="205"/>
      <c r="T157" s="206"/>
      <c r="AT157" s="207" t="s">
        <v>129</v>
      </c>
      <c r="AU157" s="207" t="s">
        <v>81</v>
      </c>
      <c r="AV157" s="13" t="s">
        <v>118</v>
      </c>
      <c r="AW157" s="13" t="s">
        <v>33</v>
      </c>
      <c r="AX157" s="13" t="s">
        <v>74</v>
      </c>
      <c r="AY157" s="207" t="s">
        <v>113</v>
      </c>
    </row>
    <row r="158" spans="2:65" s="1" customFormat="1" ht="44.25" customHeight="1" x14ac:dyDescent="0.3">
      <c r="B158" s="168"/>
      <c r="C158" s="169" t="s">
        <v>208</v>
      </c>
      <c r="D158" s="169" t="s">
        <v>115</v>
      </c>
      <c r="E158" s="170" t="s">
        <v>209</v>
      </c>
      <c r="F158" s="171" t="s">
        <v>210</v>
      </c>
      <c r="G158" s="172" t="s">
        <v>127</v>
      </c>
      <c r="H158" s="173">
        <v>128.94200000000001</v>
      </c>
      <c r="I158" s="174"/>
      <c r="J158" s="175">
        <f>ROUND(I158*H158,2)</f>
        <v>0</v>
      </c>
      <c r="K158" s="171"/>
      <c r="L158" s="40"/>
      <c r="M158" s="176" t="s">
        <v>5</v>
      </c>
      <c r="N158" s="177" t="s">
        <v>40</v>
      </c>
      <c r="O158" s="41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AR158" s="23" t="s">
        <v>118</v>
      </c>
      <c r="AT158" s="23" t="s">
        <v>115</v>
      </c>
      <c r="AU158" s="23" t="s">
        <v>81</v>
      </c>
      <c r="AY158" s="23" t="s">
        <v>113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23" t="s">
        <v>74</v>
      </c>
      <c r="BK158" s="180">
        <f>ROUND(I158*H158,2)</f>
        <v>0</v>
      </c>
      <c r="BL158" s="23" t="s">
        <v>118</v>
      </c>
      <c r="BM158" s="23" t="s">
        <v>211</v>
      </c>
    </row>
    <row r="159" spans="2:65" s="12" customFormat="1" x14ac:dyDescent="0.3">
      <c r="B159" s="190"/>
      <c r="D159" s="182" t="s">
        <v>129</v>
      </c>
      <c r="E159" s="191" t="s">
        <v>5</v>
      </c>
      <c r="F159" s="192" t="s">
        <v>212</v>
      </c>
      <c r="H159" s="193">
        <v>128.94200000000001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129</v>
      </c>
      <c r="AU159" s="191" t="s">
        <v>81</v>
      </c>
      <c r="AV159" s="12" t="s">
        <v>81</v>
      </c>
      <c r="AW159" s="12" t="s">
        <v>33</v>
      </c>
      <c r="AX159" s="12" t="s">
        <v>69</v>
      </c>
      <c r="AY159" s="191" t="s">
        <v>113</v>
      </c>
    </row>
    <row r="160" spans="2:65" s="13" customFormat="1" x14ac:dyDescent="0.3">
      <c r="B160" s="198"/>
      <c r="D160" s="199" t="s">
        <v>129</v>
      </c>
      <c r="E160" s="200" t="s">
        <v>5</v>
      </c>
      <c r="F160" s="201" t="s">
        <v>132</v>
      </c>
      <c r="H160" s="202">
        <v>128.94200000000001</v>
      </c>
      <c r="I160" s="203"/>
      <c r="L160" s="198"/>
      <c r="M160" s="204"/>
      <c r="N160" s="205"/>
      <c r="O160" s="205"/>
      <c r="P160" s="205"/>
      <c r="Q160" s="205"/>
      <c r="R160" s="205"/>
      <c r="S160" s="205"/>
      <c r="T160" s="206"/>
      <c r="AT160" s="207" t="s">
        <v>129</v>
      </c>
      <c r="AU160" s="207" t="s">
        <v>81</v>
      </c>
      <c r="AV160" s="13" t="s">
        <v>118</v>
      </c>
      <c r="AW160" s="13" t="s">
        <v>33</v>
      </c>
      <c r="AX160" s="13" t="s">
        <v>74</v>
      </c>
      <c r="AY160" s="207" t="s">
        <v>113</v>
      </c>
    </row>
    <row r="161" spans="2:65" s="1" customFormat="1" ht="44.25" customHeight="1" x14ac:dyDescent="0.3">
      <c r="B161" s="168"/>
      <c r="C161" s="169" t="s">
        <v>213</v>
      </c>
      <c r="D161" s="169" t="s">
        <v>115</v>
      </c>
      <c r="E161" s="170" t="s">
        <v>214</v>
      </c>
      <c r="F161" s="171" t="s">
        <v>215</v>
      </c>
      <c r="G161" s="172" t="s">
        <v>127</v>
      </c>
      <c r="H161" s="173">
        <v>1539.0619999999999</v>
      </c>
      <c r="I161" s="174"/>
      <c r="J161" s="175">
        <f>ROUND(I161*H161,2)</f>
        <v>0</v>
      </c>
      <c r="K161" s="171"/>
      <c r="L161" s="40"/>
      <c r="M161" s="176" t="s">
        <v>5</v>
      </c>
      <c r="N161" s="177" t="s">
        <v>40</v>
      </c>
      <c r="O161" s="41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AR161" s="23" t="s">
        <v>118</v>
      </c>
      <c r="AT161" s="23" t="s">
        <v>115</v>
      </c>
      <c r="AU161" s="23" t="s">
        <v>81</v>
      </c>
      <c r="AY161" s="23" t="s">
        <v>113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3" t="s">
        <v>74</v>
      </c>
      <c r="BK161" s="180">
        <f>ROUND(I161*H161,2)</f>
        <v>0</v>
      </c>
      <c r="BL161" s="23" t="s">
        <v>118</v>
      </c>
      <c r="BM161" s="23" t="s">
        <v>216</v>
      </c>
    </row>
    <row r="162" spans="2:65" s="11" customFormat="1" x14ac:dyDescent="0.3">
      <c r="B162" s="181"/>
      <c r="D162" s="182" t="s">
        <v>129</v>
      </c>
      <c r="E162" s="183" t="s">
        <v>5</v>
      </c>
      <c r="F162" s="184" t="s">
        <v>217</v>
      </c>
      <c r="H162" s="185" t="s">
        <v>5</v>
      </c>
      <c r="I162" s="186"/>
      <c r="L162" s="181"/>
      <c r="M162" s="187"/>
      <c r="N162" s="188"/>
      <c r="O162" s="188"/>
      <c r="P162" s="188"/>
      <c r="Q162" s="188"/>
      <c r="R162" s="188"/>
      <c r="S162" s="188"/>
      <c r="T162" s="189"/>
      <c r="AT162" s="185" t="s">
        <v>129</v>
      </c>
      <c r="AU162" s="185" t="s">
        <v>81</v>
      </c>
      <c r="AV162" s="11" t="s">
        <v>74</v>
      </c>
      <c r="AW162" s="11" t="s">
        <v>33</v>
      </c>
      <c r="AX162" s="11" t="s">
        <v>69</v>
      </c>
      <c r="AY162" s="185" t="s">
        <v>113</v>
      </c>
    </row>
    <row r="163" spans="2:65" s="12" customFormat="1" x14ac:dyDescent="0.3">
      <c r="B163" s="190"/>
      <c r="D163" s="182" t="s">
        <v>129</v>
      </c>
      <c r="E163" s="191" t="s">
        <v>5</v>
      </c>
      <c r="F163" s="192" t="s">
        <v>218</v>
      </c>
      <c r="H163" s="193">
        <v>1539.0619999999999</v>
      </c>
      <c r="I163" s="194"/>
      <c r="L163" s="190"/>
      <c r="M163" s="195"/>
      <c r="N163" s="196"/>
      <c r="O163" s="196"/>
      <c r="P163" s="196"/>
      <c r="Q163" s="196"/>
      <c r="R163" s="196"/>
      <c r="S163" s="196"/>
      <c r="T163" s="197"/>
      <c r="AT163" s="191" t="s">
        <v>129</v>
      </c>
      <c r="AU163" s="191" t="s">
        <v>81</v>
      </c>
      <c r="AV163" s="12" t="s">
        <v>81</v>
      </c>
      <c r="AW163" s="12" t="s">
        <v>33</v>
      </c>
      <c r="AX163" s="12" t="s">
        <v>69</v>
      </c>
      <c r="AY163" s="191" t="s">
        <v>113</v>
      </c>
    </row>
    <row r="164" spans="2:65" s="13" customFormat="1" x14ac:dyDescent="0.3">
      <c r="B164" s="198"/>
      <c r="D164" s="199" t="s">
        <v>129</v>
      </c>
      <c r="E164" s="200" t="s">
        <v>5</v>
      </c>
      <c r="F164" s="201" t="s">
        <v>132</v>
      </c>
      <c r="H164" s="202">
        <v>1539.0619999999999</v>
      </c>
      <c r="I164" s="203"/>
      <c r="L164" s="198"/>
      <c r="M164" s="204"/>
      <c r="N164" s="205"/>
      <c r="O164" s="205"/>
      <c r="P164" s="205"/>
      <c r="Q164" s="205"/>
      <c r="R164" s="205"/>
      <c r="S164" s="205"/>
      <c r="T164" s="206"/>
      <c r="AT164" s="207" t="s">
        <v>129</v>
      </c>
      <c r="AU164" s="207" t="s">
        <v>81</v>
      </c>
      <c r="AV164" s="13" t="s">
        <v>118</v>
      </c>
      <c r="AW164" s="13" t="s">
        <v>33</v>
      </c>
      <c r="AX164" s="13" t="s">
        <v>74</v>
      </c>
      <c r="AY164" s="207" t="s">
        <v>113</v>
      </c>
    </row>
    <row r="165" spans="2:65" s="1" customFormat="1" ht="44.25" customHeight="1" x14ac:dyDescent="0.3">
      <c r="B165" s="168"/>
      <c r="C165" s="169" t="s">
        <v>219</v>
      </c>
      <c r="D165" s="169" t="s">
        <v>115</v>
      </c>
      <c r="E165" s="170" t="s">
        <v>220</v>
      </c>
      <c r="F165" s="171" t="s">
        <v>221</v>
      </c>
      <c r="G165" s="172" t="s">
        <v>127</v>
      </c>
      <c r="H165" s="173">
        <v>9.35</v>
      </c>
      <c r="I165" s="174"/>
      <c r="J165" s="175">
        <f>ROUND(I165*H165,2)</f>
        <v>0</v>
      </c>
      <c r="K165" s="171"/>
      <c r="L165" s="40"/>
      <c r="M165" s="176" t="s">
        <v>5</v>
      </c>
      <c r="N165" s="177" t="s">
        <v>40</v>
      </c>
      <c r="O165" s="41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AR165" s="23" t="s">
        <v>118</v>
      </c>
      <c r="AT165" s="23" t="s">
        <v>115</v>
      </c>
      <c r="AU165" s="23" t="s">
        <v>81</v>
      </c>
      <c r="AY165" s="23" t="s">
        <v>113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23" t="s">
        <v>74</v>
      </c>
      <c r="BK165" s="180">
        <f>ROUND(I165*H165,2)</f>
        <v>0</v>
      </c>
      <c r="BL165" s="23" t="s">
        <v>118</v>
      </c>
      <c r="BM165" s="23" t="s">
        <v>222</v>
      </c>
    </row>
    <row r="166" spans="2:65" s="11" customFormat="1" x14ac:dyDescent="0.3">
      <c r="B166" s="181"/>
      <c r="D166" s="182" t="s">
        <v>129</v>
      </c>
      <c r="E166" s="183" t="s">
        <v>5</v>
      </c>
      <c r="F166" s="184" t="s">
        <v>223</v>
      </c>
      <c r="H166" s="185" t="s">
        <v>5</v>
      </c>
      <c r="I166" s="186"/>
      <c r="L166" s="181"/>
      <c r="M166" s="187"/>
      <c r="N166" s="188"/>
      <c r="O166" s="188"/>
      <c r="P166" s="188"/>
      <c r="Q166" s="188"/>
      <c r="R166" s="188"/>
      <c r="S166" s="188"/>
      <c r="T166" s="189"/>
      <c r="AT166" s="185" t="s">
        <v>129</v>
      </c>
      <c r="AU166" s="185" t="s">
        <v>81</v>
      </c>
      <c r="AV166" s="11" t="s">
        <v>74</v>
      </c>
      <c r="AW166" s="11" t="s">
        <v>33</v>
      </c>
      <c r="AX166" s="11" t="s">
        <v>69</v>
      </c>
      <c r="AY166" s="185" t="s">
        <v>113</v>
      </c>
    </row>
    <row r="167" spans="2:65" s="12" customFormat="1" x14ac:dyDescent="0.3">
      <c r="B167" s="190"/>
      <c r="D167" s="182" t="s">
        <v>129</v>
      </c>
      <c r="E167" s="191" t="s">
        <v>5</v>
      </c>
      <c r="F167" s="192" t="s">
        <v>224</v>
      </c>
      <c r="H167" s="193">
        <v>9.35</v>
      </c>
      <c r="I167" s="194"/>
      <c r="L167" s="190"/>
      <c r="M167" s="195"/>
      <c r="N167" s="196"/>
      <c r="O167" s="196"/>
      <c r="P167" s="196"/>
      <c r="Q167" s="196"/>
      <c r="R167" s="196"/>
      <c r="S167" s="196"/>
      <c r="T167" s="197"/>
      <c r="AT167" s="191" t="s">
        <v>129</v>
      </c>
      <c r="AU167" s="191" t="s">
        <v>81</v>
      </c>
      <c r="AV167" s="12" t="s">
        <v>81</v>
      </c>
      <c r="AW167" s="12" t="s">
        <v>33</v>
      </c>
      <c r="AX167" s="12" t="s">
        <v>69</v>
      </c>
      <c r="AY167" s="191" t="s">
        <v>113</v>
      </c>
    </row>
    <row r="168" spans="2:65" s="13" customFormat="1" x14ac:dyDescent="0.3">
      <c r="B168" s="198"/>
      <c r="D168" s="199" t="s">
        <v>129</v>
      </c>
      <c r="E168" s="200" t="s">
        <v>5</v>
      </c>
      <c r="F168" s="201" t="s">
        <v>132</v>
      </c>
      <c r="H168" s="202">
        <v>9.35</v>
      </c>
      <c r="I168" s="203"/>
      <c r="L168" s="198"/>
      <c r="M168" s="204"/>
      <c r="N168" s="205"/>
      <c r="O168" s="205"/>
      <c r="P168" s="205"/>
      <c r="Q168" s="205"/>
      <c r="R168" s="205"/>
      <c r="S168" s="205"/>
      <c r="T168" s="206"/>
      <c r="AT168" s="207" t="s">
        <v>129</v>
      </c>
      <c r="AU168" s="207" t="s">
        <v>81</v>
      </c>
      <c r="AV168" s="13" t="s">
        <v>118</v>
      </c>
      <c r="AW168" s="13" t="s">
        <v>33</v>
      </c>
      <c r="AX168" s="13" t="s">
        <v>74</v>
      </c>
      <c r="AY168" s="207" t="s">
        <v>113</v>
      </c>
    </row>
    <row r="169" spans="2:65" s="1" customFormat="1" ht="22.5" customHeight="1" x14ac:dyDescent="0.3">
      <c r="B169" s="168"/>
      <c r="C169" s="169" t="s">
        <v>11</v>
      </c>
      <c r="D169" s="169" t="s">
        <v>115</v>
      </c>
      <c r="E169" s="170" t="s">
        <v>225</v>
      </c>
      <c r="F169" s="171" t="s">
        <v>226</v>
      </c>
      <c r="G169" s="172" t="s">
        <v>127</v>
      </c>
      <c r="H169" s="173">
        <v>1548.412</v>
      </c>
      <c r="I169" s="174"/>
      <c r="J169" s="175">
        <f>ROUND(I169*H169,2)</f>
        <v>0</v>
      </c>
      <c r="K169" s="171"/>
      <c r="L169" s="40"/>
      <c r="M169" s="176" t="s">
        <v>5</v>
      </c>
      <c r="N169" s="177" t="s">
        <v>40</v>
      </c>
      <c r="O169" s="41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AR169" s="23" t="s">
        <v>118</v>
      </c>
      <c r="AT169" s="23" t="s">
        <v>115</v>
      </c>
      <c r="AU169" s="23" t="s">
        <v>81</v>
      </c>
      <c r="AY169" s="23" t="s">
        <v>113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23" t="s">
        <v>74</v>
      </c>
      <c r="BK169" s="180">
        <f>ROUND(I169*H169,2)</f>
        <v>0</v>
      </c>
      <c r="BL169" s="23" t="s">
        <v>118</v>
      </c>
      <c r="BM169" s="23" t="s">
        <v>227</v>
      </c>
    </row>
    <row r="170" spans="2:65" s="12" customFormat="1" x14ac:dyDescent="0.3">
      <c r="B170" s="190"/>
      <c r="D170" s="182" t="s">
        <v>129</v>
      </c>
      <c r="E170" s="191" t="s">
        <v>5</v>
      </c>
      <c r="F170" s="192" t="s">
        <v>228</v>
      </c>
      <c r="H170" s="193">
        <v>1548.412</v>
      </c>
      <c r="I170" s="194"/>
      <c r="L170" s="190"/>
      <c r="M170" s="195"/>
      <c r="N170" s="196"/>
      <c r="O170" s="196"/>
      <c r="P170" s="196"/>
      <c r="Q170" s="196"/>
      <c r="R170" s="196"/>
      <c r="S170" s="196"/>
      <c r="T170" s="197"/>
      <c r="AT170" s="191" t="s">
        <v>129</v>
      </c>
      <c r="AU170" s="191" t="s">
        <v>81</v>
      </c>
      <c r="AV170" s="12" t="s">
        <v>81</v>
      </c>
      <c r="AW170" s="12" t="s">
        <v>33</v>
      </c>
      <c r="AX170" s="12" t="s">
        <v>69</v>
      </c>
      <c r="AY170" s="191" t="s">
        <v>113</v>
      </c>
    </row>
    <row r="171" spans="2:65" s="13" customFormat="1" x14ac:dyDescent="0.3">
      <c r="B171" s="198"/>
      <c r="D171" s="199" t="s">
        <v>129</v>
      </c>
      <c r="E171" s="200" t="s">
        <v>5</v>
      </c>
      <c r="F171" s="201" t="s">
        <v>132</v>
      </c>
      <c r="H171" s="202">
        <v>1548.412</v>
      </c>
      <c r="I171" s="203"/>
      <c r="L171" s="198"/>
      <c r="M171" s="204"/>
      <c r="N171" s="205"/>
      <c r="O171" s="205"/>
      <c r="P171" s="205"/>
      <c r="Q171" s="205"/>
      <c r="R171" s="205"/>
      <c r="S171" s="205"/>
      <c r="T171" s="206"/>
      <c r="AT171" s="207" t="s">
        <v>129</v>
      </c>
      <c r="AU171" s="207" t="s">
        <v>81</v>
      </c>
      <c r="AV171" s="13" t="s">
        <v>118</v>
      </c>
      <c r="AW171" s="13" t="s">
        <v>33</v>
      </c>
      <c r="AX171" s="13" t="s">
        <v>74</v>
      </c>
      <c r="AY171" s="207" t="s">
        <v>113</v>
      </c>
    </row>
    <row r="172" spans="2:65" s="1" customFormat="1" ht="22.5" customHeight="1" x14ac:dyDescent="0.3">
      <c r="B172" s="168"/>
      <c r="C172" s="169" t="s">
        <v>229</v>
      </c>
      <c r="D172" s="169" t="s">
        <v>115</v>
      </c>
      <c r="E172" s="170" t="s">
        <v>230</v>
      </c>
      <c r="F172" s="171" t="s">
        <v>231</v>
      </c>
      <c r="G172" s="172" t="s">
        <v>232</v>
      </c>
      <c r="H172" s="173">
        <v>2308.5929999999998</v>
      </c>
      <c r="I172" s="174"/>
      <c r="J172" s="175">
        <f>ROUND(I172*H172,2)</f>
        <v>0</v>
      </c>
      <c r="K172" s="171"/>
      <c r="L172" s="40"/>
      <c r="M172" s="176" t="s">
        <v>5</v>
      </c>
      <c r="N172" s="177" t="s">
        <v>40</v>
      </c>
      <c r="O172" s="41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AR172" s="23" t="s">
        <v>118</v>
      </c>
      <c r="AT172" s="23" t="s">
        <v>115</v>
      </c>
      <c r="AU172" s="23" t="s">
        <v>81</v>
      </c>
      <c r="AY172" s="23" t="s">
        <v>113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23" t="s">
        <v>74</v>
      </c>
      <c r="BK172" s="180">
        <f>ROUND(I172*H172,2)</f>
        <v>0</v>
      </c>
      <c r="BL172" s="23" t="s">
        <v>118</v>
      </c>
      <c r="BM172" s="23" t="s">
        <v>233</v>
      </c>
    </row>
    <row r="173" spans="2:65" s="12" customFormat="1" x14ac:dyDescent="0.3">
      <c r="B173" s="190"/>
      <c r="D173" s="182" t="s">
        <v>129</v>
      </c>
      <c r="E173" s="191" t="s">
        <v>5</v>
      </c>
      <c r="F173" s="192" t="s">
        <v>234</v>
      </c>
      <c r="H173" s="193">
        <v>2308.5929999999998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1" t="s">
        <v>129</v>
      </c>
      <c r="AU173" s="191" t="s">
        <v>81</v>
      </c>
      <c r="AV173" s="12" t="s">
        <v>81</v>
      </c>
      <c r="AW173" s="12" t="s">
        <v>33</v>
      </c>
      <c r="AX173" s="12" t="s">
        <v>69</v>
      </c>
      <c r="AY173" s="191" t="s">
        <v>113</v>
      </c>
    </row>
    <row r="174" spans="2:65" s="13" customFormat="1" x14ac:dyDescent="0.3">
      <c r="B174" s="198"/>
      <c r="D174" s="199" t="s">
        <v>129</v>
      </c>
      <c r="E174" s="200" t="s">
        <v>5</v>
      </c>
      <c r="F174" s="201" t="s">
        <v>132</v>
      </c>
      <c r="H174" s="202">
        <v>2308.5929999999998</v>
      </c>
      <c r="I174" s="203"/>
      <c r="L174" s="198"/>
      <c r="M174" s="204"/>
      <c r="N174" s="205"/>
      <c r="O174" s="205"/>
      <c r="P174" s="205"/>
      <c r="Q174" s="205"/>
      <c r="R174" s="205"/>
      <c r="S174" s="205"/>
      <c r="T174" s="206"/>
      <c r="AT174" s="207" t="s">
        <v>129</v>
      </c>
      <c r="AU174" s="207" t="s">
        <v>81</v>
      </c>
      <c r="AV174" s="13" t="s">
        <v>118</v>
      </c>
      <c r="AW174" s="13" t="s">
        <v>33</v>
      </c>
      <c r="AX174" s="13" t="s">
        <v>74</v>
      </c>
      <c r="AY174" s="207" t="s">
        <v>113</v>
      </c>
    </row>
    <row r="175" spans="2:65" s="1" customFormat="1" ht="31.5" customHeight="1" x14ac:dyDescent="0.3">
      <c r="B175" s="168"/>
      <c r="C175" s="169" t="s">
        <v>235</v>
      </c>
      <c r="D175" s="169" t="s">
        <v>115</v>
      </c>
      <c r="E175" s="170" t="s">
        <v>236</v>
      </c>
      <c r="F175" s="171" t="s">
        <v>237</v>
      </c>
      <c r="G175" s="172" t="s">
        <v>127</v>
      </c>
      <c r="H175" s="173">
        <v>809.13800000000003</v>
      </c>
      <c r="I175" s="174"/>
      <c r="J175" s="175">
        <f>ROUND(I175*H175,2)</f>
        <v>0</v>
      </c>
      <c r="K175" s="171"/>
      <c r="L175" s="40"/>
      <c r="M175" s="176" t="s">
        <v>5</v>
      </c>
      <c r="N175" s="177" t="s">
        <v>40</v>
      </c>
      <c r="O175" s="41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AR175" s="23" t="s">
        <v>118</v>
      </c>
      <c r="AT175" s="23" t="s">
        <v>115</v>
      </c>
      <c r="AU175" s="23" t="s">
        <v>81</v>
      </c>
      <c r="AY175" s="23" t="s">
        <v>113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23" t="s">
        <v>74</v>
      </c>
      <c r="BK175" s="180">
        <f>ROUND(I175*H175,2)</f>
        <v>0</v>
      </c>
      <c r="BL175" s="23" t="s">
        <v>118</v>
      </c>
      <c r="BM175" s="23" t="s">
        <v>238</v>
      </c>
    </row>
    <row r="176" spans="2:65" s="11" customFormat="1" x14ac:dyDescent="0.3">
      <c r="B176" s="181"/>
      <c r="D176" s="182" t="s">
        <v>129</v>
      </c>
      <c r="E176" s="183" t="s">
        <v>5</v>
      </c>
      <c r="F176" s="184" t="s">
        <v>239</v>
      </c>
      <c r="H176" s="185" t="s">
        <v>5</v>
      </c>
      <c r="I176" s="186"/>
      <c r="L176" s="181"/>
      <c r="M176" s="187"/>
      <c r="N176" s="188"/>
      <c r="O176" s="188"/>
      <c r="P176" s="188"/>
      <c r="Q176" s="188"/>
      <c r="R176" s="188"/>
      <c r="S176" s="188"/>
      <c r="T176" s="189"/>
      <c r="AT176" s="185" t="s">
        <v>129</v>
      </c>
      <c r="AU176" s="185" t="s">
        <v>81</v>
      </c>
      <c r="AV176" s="11" t="s">
        <v>74</v>
      </c>
      <c r="AW176" s="11" t="s">
        <v>33</v>
      </c>
      <c r="AX176" s="11" t="s">
        <v>69</v>
      </c>
      <c r="AY176" s="185" t="s">
        <v>113</v>
      </c>
    </row>
    <row r="177" spans="2:51" s="12" customFormat="1" x14ac:dyDescent="0.3">
      <c r="B177" s="190"/>
      <c r="D177" s="182" t="s">
        <v>129</v>
      </c>
      <c r="E177" s="191" t="s">
        <v>5</v>
      </c>
      <c r="F177" s="192" t="s">
        <v>240</v>
      </c>
      <c r="H177" s="193">
        <v>1364.0619999999999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129</v>
      </c>
      <c r="AU177" s="191" t="s">
        <v>81</v>
      </c>
      <c r="AV177" s="12" t="s">
        <v>81</v>
      </c>
      <c r="AW177" s="12" t="s">
        <v>33</v>
      </c>
      <c r="AX177" s="12" t="s">
        <v>69</v>
      </c>
      <c r="AY177" s="191" t="s">
        <v>113</v>
      </c>
    </row>
    <row r="178" spans="2:51" s="11" customFormat="1" x14ac:dyDescent="0.3">
      <c r="B178" s="181"/>
      <c r="D178" s="182" t="s">
        <v>129</v>
      </c>
      <c r="E178" s="183" t="s">
        <v>5</v>
      </c>
      <c r="F178" s="184" t="s">
        <v>241</v>
      </c>
      <c r="H178" s="185" t="s">
        <v>5</v>
      </c>
      <c r="I178" s="186"/>
      <c r="L178" s="181"/>
      <c r="M178" s="187"/>
      <c r="N178" s="188"/>
      <c r="O178" s="188"/>
      <c r="P178" s="188"/>
      <c r="Q178" s="188"/>
      <c r="R178" s="188"/>
      <c r="S178" s="188"/>
      <c r="T178" s="189"/>
      <c r="AT178" s="185" t="s">
        <v>129</v>
      </c>
      <c r="AU178" s="185" t="s">
        <v>81</v>
      </c>
      <c r="AV178" s="11" t="s">
        <v>74</v>
      </c>
      <c r="AW178" s="11" t="s">
        <v>33</v>
      </c>
      <c r="AX178" s="11" t="s">
        <v>69</v>
      </c>
      <c r="AY178" s="185" t="s">
        <v>113</v>
      </c>
    </row>
    <row r="179" spans="2:51" s="12" customFormat="1" x14ac:dyDescent="0.3">
      <c r="B179" s="190"/>
      <c r="D179" s="182" t="s">
        <v>129</v>
      </c>
      <c r="E179" s="191" t="s">
        <v>5</v>
      </c>
      <c r="F179" s="192" t="s">
        <v>242</v>
      </c>
      <c r="H179" s="193">
        <v>-349.07900000000001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129</v>
      </c>
      <c r="AU179" s="191" t="s">
        <v>81</v>
      </c>
      <c r="AV179" s="12" t="s">
        <v>81</v>
      </c>
      <c r="AW179" s="12" t="s">
        <v>33</v>
      </c>
      <c r="AX179" s="12" t="s">
        <v>69</v>
      </c>
      <c r="AY179" s="191" t="s">
        <v>113</v>
      </c>
    </row>
    <row r="180" spans="2:51" s="11" customFormat="1" x14ac:dyDescent="0.3">
      <c r="B180" s="181"/>
      <c r="D180" s="182" t="s">
        <v>129</v>
      </c>
      <c r="E180" s="183" t="s">
        <v>5</v>
      </c>
      <c r="F180" s="184" t="s">
        <v>243</v>
      </c>
      <c r="H180" s="185" t="s">
        <v>5</v>
      </c>
      <c r="I180" s="186"/>
      <c r="L180" s="181"/>
      <c r="M180" s="187"/>
      <c r="N180" s="188"/>
      <c r="O180" s="188"/>
      <c r="P180" s="188"/>
      <c r="Q180" s="188"/>
      <c r="R180" s="188"/>
      <c r="S180" s="188"/>
      <c r="T180" s="189"/>
      <c r="AT180" s="185" t="s">
        <v>129</v>
      </c>
      <c r="AU180" s="185" t="s">
        <v>81</v>
      </c>
      <c r="AV180" s="11" t="s">
        <v>74</v>
      </c>
      <c r="AW180" s="11" t="s">
        <v>33</v>
      </c>
      <c r="AX180" s="11" t="s">
        <v>69</v>
      </c>
      <c r="AY180" s="185" t="s">
        <v>113</v>
      </c>
    </row>
    <row r="181" spans="2:51" s="12" customFormat="1" x14ac:dyDescent="0.3">
      <c r="B181" s="190"/>
      <c r="D181" s="182" t="s">
        <v>129</v>
      </c>
      <c r="E181" s="191" t="s">
        <v>5</v>
      </c>
      <c r="F181" s="192" t="s">
        <v>244</v>
      </c>
      <c r="H181" s="193">
        <v>-55.460999999999999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1" t="s">
        <v>129</v>
      </c>
      <c r="AU181" s="191" t="s">
        <v>81</v>
      </c>
      <c r="AV181" s="12" t="s">
        <v>81</v>
      </c>
      <c r="AW181" s="12" t="s">
        <v>33</v>
      </c>
      <c r="AX181" s="12" t="s">
        <v>69</v>
      </c>
      <c r="AY181" s="191" t="s">
        <v>113</v>
      </c>
    </row>
    <row r="182" spans="2:51" s="11" customFormat="1" x14ac:dyDescent="0.3">
      <c r="B182" s="181"/>
      <c r="D182" s="182" t="s">
        <v>129</v>
      </c>
      <c r="E182" s="183" t="s">
        <v>5</v>
      </c>
      <c r="F182" s="184" t="s">
        <v>245</v>
      </c>
      <c r="H182" s="185" t="s">
        <v>5</v>
      </c>
      <c r="I182" s="186"/>
      <c r="L182" s="181"/>
      <c r="M182" s="187"/>
      <c r="N182" s="188"/>
      <c r="O182" s="188"/>
      <c r="P182" s="188"/>
      <c r="Q182" s="188"/>
      <c r="R182" s="188"/>
      <c r="S182" s="188"/>
      <c r="T182" s="189"/>
      <c r="AT182" s="185" t="s">
        <v>129</v>
      </c>
      <c r="AU182" s="185" t="s">
        <v>81</v>
      </c>
      <c r="AV182" s="11" t="s">
        <v>74</v>
      </c>
      <c r="AW182" s="11" t="s">
        <v>33</v>
      </c>
      <c r="AX182" s="11" t="s">
        <v>69</v>
      </c>
      <c r="AY182" s="185" t="s">
        <v>113</v>
      </c>
    </row>
    <row r="183" spans="2:51" s="12" customFormat="1" x14ac:dyDescent="0.3">
      <c r="B183" s="190"/>
      <c r="D183" s="182" t="s">
        <v>129</v>
      </c>
      <c r="E183" s="191" t="s">
        <v>5</v>
      </c>
      <c r="F183" s="192" t="s">
        <v>246</v>
      </c>
      <c r="H183" s="193">
        <v>-1.9359999999999999</v>
      </c>
      <c r="I183" s="194"/>
      <c r="L183" s="190"/>
      <c r="M183" s="195"/>
      <c r="N183" s="196"/>
      <c r="O183" s="196"/>
      <c r="P183" s="196"/>
      <c r="Q183" s="196"/>
      <c r="R183" s="196"/>
      <c r="S183" s="196"/>
      <c r="T183" s="197"/>
      <c r="AT183" s="191" t="s">
        <v>129</v>
      </c>
      <c r="AU183" s="191" t="s">
        <v>81</v>
      </c>
      <c r="AV183" s="12" t="s">
        <v>81</v>
      </c>
      <c r="AW183" s="12" t="s">
        <v>33</v>
      </c>
      <c r="AX183" s="12" t="s">
        <v>69</v>
      </c>
      <c r="AY183" s="191" t="s">
        <v>113</v>
      </c>
    </row>
    <row r="184" spans="2:51" s="12" customFormat="1" x14ac:dyDescent="0.3">
      <c r="B184" s="190"/>
      <c r="D184" s="182" t="s">
        <v>129</v>
      </c>
      <c r="E184" s="191" t="s">
        <v>5</v>
      </c>
      <c r="F184" s="192" t="s">
        <v>247</v>
      </c>
      <c r="H184" s="193">
        <v>-12.367000000000001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129</v>
      </c>
      <c r="AU184" s="191" t="s">
        <v>81</v>
      </c>
      <c r="AV184" s="12" t="s">
        <v>81</v>
      </c>
      <c r="AW184" s="12" t="s">
        <v>33</v>
      </c>
      <c r="AX184" s="12" t="s">
        <v>69</v>
      </c>
      <c r="AY184" s="191" t="s">
        <v>113</v>
      </c>
    </row>
    <row r="185" spans="2:51" s="12" customFormat="1" x14ac:dyDescent="0.3">
      <c r="B185" s="190"/>
      <c r="D185" s="182" t="s">
        <v>129</v>
      </c>
      <c r="E185" s="191" t="s">
        <v>5</v>
      </c>
      <c r="F185" s="192" t="s">
        <v>248</v>
      </c>
      <c r="H185" s="193">
        <v>-13.04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129</v>
      </c>
      <c r="AU185" s="191" t="s">
        <v>81</v>
      </c>
      <c r="AV185" s="12" t="s">
        <v>81</v>
      </c>
      <c r="AW185" s="12" t="s">
        <v>33</v>
      </c>
      <c r="AX185" s="12" t="s">
        <v>69</v>
      </c>
      <c r="AY185" s="191" t="s">
        <v>113</v>
      </c>
    </row>
    <row r="186" spans="2:51" s="11" customFormat="1" x14ac:dyDescent="0.3">
      <c r="B186" s="181"/>
      <c r="D186" s="182" t="s">
        <v>129</v>
      </c>
      <c r="E186" s="183" t="s">
        <v>5</v>
      </c>
      <c r="F186" s="184" t="s">
        <v>249</v>
      </c>
      <c r="H186" s="185" t="s">
        <v>5</v>
      </c>
      <c r="I186" s="186"/>
      <c r="L186" s="181"/>
      <c r="M186" s="187"/>
      <c r="N186" s="188"/>
      <c r="O186" s="188"/>
      <c r="P186" s="188"/>
      <c r="Q186" s="188"/>
      <c r="R186" s="188"/>
      <c r="S186" s="188"/>
      <c r="T186" s="189"/>
      <c r="AT186" s="185" t="s">
        <v>129</v>
      </c>
      <c r="AU186" s="185" t="s">
        <v>81</v>
      </c>
      <c r="AV186" s="11" t="s">
        <v>74</v>
      </c>
      <c r="AW186" s="11" t="s">
        <v>33</v>
      </c>
      <c r="AX186" s="11" t="s">
        <v>69</v>
      </c>
      <c r="AY186" s="185" t="s">
        <v>113</v>
      </c>
    </row>
    <row r="187" spans="2:51" s="12" customFormat="1" x14ac:dyDescent="0.3">
      <c r="B187" s="190"/>
      <c r="D187" s="182" t="s">
        <v>129</v>
      </c>
      <c r="E187" s="191" t="s">
        <v>5</v>
      </c>
      <c r="F187" s="192" t="s">
        <v>250</v>
      </c>
      <c r="H187" s="193">
        <v>-20.434000000000001</v>
      </c>
      <c r="I187" s="194"/>
      <c r="L187" s="190"/>
      <c r="M187" s="195"/>
      <c r="N187" s="196"/>
      <c r="O187" s="196"/>
      <c r="P187" s="196"/>
      <c r="Q187" s="196"/>
      <c r="R187" s="196"/>
      <c r="S187" s="196"/>
      <c r="T187" s="197"/>
      <c r="AT187" s="191" t="s">
        <v>129</v>
      </c>
      <c r="AU187" s="191" t="s">
        <v>81</v>
      </c>
      <c r="AV187" s="12" t="s">
        <v>81</v>
      </c>
      <c r="AW187" s="12" t="s">
        <v>33</v>
      </c>
      <c r="AX187" s="12" t="s">
        <v>69</v>
      </c>
      <c r="AY187" s="191" t="s">
        <v>113</v>
      </c>
    </row>
    <row r="188" spans="2:51" s="12" customFormat="1" x14ac:dyDescent="0.3">
      <c r="B188" s="190"/>
      <c r="D188" s="182" t="s">
        <v>129</v>
      </c>
      <c r="E188" s="191" t="s">
        <v>5</v>
      </c>
      <c r="F188" s="192" t="s">
        <v>251</v>
      </c>
      <c r="H188" s="193">
        <v>-1.423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129</v>
      </c>
      <c r="AU188" s="191" t="s">
        <v>81</v>
      </c>
      <c r="AV188" s="12" t="s">
        <v>81</v>
      </c>
      <c r="AW188" s="12" t="s">
        <v>33</v>
      </c>
      <c r="AX188" s="12" t="s">
        <v>69</v>
      </c>
      <c r="AY188" s="191" t="s">
        <v>113</v>
      </c>
    </row>
    <row r="189" spans="2:51" s="11" customFormat="1" x14ac:dyDescent="0.3">
      <c r="B189" s="181"/>
      <c r="D189" s="182" t="s">
        <v>129</v>
      </c>
      <c r="E189" s="183" t="s">
        <v>5</v>
      </c>
      <c r="F189" s="184" t="s">
        <v>137</v>
      </c>
      <c r="H189" s="185" t="s">
        <v>5</v>
      </c>
      <c r="I189" s="186"/>
      <c r="L189" s="181"/>
      <c r="M189" s="187"/>
      <c r="N189" s="188"/>
      <c r="O189" s="188"/>
      <c r="P189" s="188"/>
      <c r="Q189" s="188"/>
      <c r="R189" s="188"/>
      <c r="S189" s="188"/>
      <c r="T189" s="189"/>
      <c r="AT189" s="185" t="s">
        <v>129</v>
      </c>
      <c r="AU189" s="185" t="s">
        <v>81</v>
      </c>
      <c r="AV189" s="11" t="s">
        <v>74</v>
      </c>
      <c r="AW189" s="11" t="s">
        <v>33</v>
      </c>
      <c r="AX189" s="11" t="s">
        <v>69</v>
      </c>
      <c r="AY189" s="185" t="s">
        <v>113</v>
      </c>
    </row>
    <row r="190" spans="2:51" s="12" customFormat="1" x14ac:dyDescent="0.3">
      <c r="B190" s="190"/>
      <c r="D190" s="182" t="s">
        <v>129</v>
      </c>
      <c r="E190" s="191" t="s">
        <v>5</v>
      </c>
      <c r="F190" s="192" t="s">
        <v>252</v>
      </c>
      <c r="H190" s="193">
        <v>-93.466999999999999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1" t="s">
        <v>129</v>
      </c>
      <c r="AU190" s="191" t="s">
        <v>81</v>
      </c>
      <c r="AV190" s="12" t="s">
        <v>81</v>
      </c>
      <c r="AW190" s="12" t="s">
        <v>33</v>
      </c>
      <c r="AX190" s="12" t="s">
        <v>69</v>
      </c>
      <c r="AY190" s="191" t="s">
        <v>113</v>
      </c>
    </row>
    <row r="191" spans="2:51" s="12" customFormat="1" x14ac:dyDescent="0.3">
      <c r="B191" s="190"/>
      <c r="D191" s="182" t="s">
        <v>129</v>
      </c>
      <c r="E191" s="191" t="s">
        <v>5</v>
      </c>
      <c r="F191" s="192" t="s">
        <v>253</v>
      </c>
      <c r="H191" s="193">
        <v>-1.9950000000000001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129</v>
      </c>
      <c r="AU191" s="191" t="s">
        <v>81</v>
      </c>
      <c r="AV191" s="12" t="s">
        <v>81</v>
      </c>
      <c r="AW191" s="12" t="s">
        <v>33</v>
      </c>
      <c r="AX191" s="12" t="s">
        <v>69</v>
      </c>
      <c r="AY191" s="191" t="s">
        <v>113</v>
      </c>
    </row>
    <row r="192" spans="2:51" s="11" customFormat="1" x14ac:dyDescent="0.3">
      <c r="B192" s="181"/>
      <c r="D192" s="182" t="s">
        <v>129</v>
      </c>
      <c r="E192" s="183" t="s">
        <v>5</v>
      </c>
      <c r="F192" s="184" t="s">
        <v>254</v>
      </c>
      <c r="H192" s="185" t="s">
        <v>5</v>
      </c>
      <c r="I192" s="186"/>
      <c r="L192" s="181"/>
      <c r="M192" s="187"/>
      <c r="N192" s="188"/>
      <c r="O192" s="188"/>
      <c r="P192" s="188"/>
      <c r="Q192" s="188"/>
      <c r="R192" s="188"/>
      <c r="S192" s="188"/>
      <c r="T192" s="189"/>
      <c r="AT192" s="185" t="s">
        <v>129</v>
      </c>
      <c r="AU192" s="185" t="s">
        <v>81</v>
      </c>
      <c r="AV192" s="11" t="s">
        <v>74</v>
      </c>
      <c r="AW192" s="11" t="s">
        <v>33</v>
      </c>
      <c r="AX192" s="11" t="s">
        <v>69</v>
      </c>
      <c r="AY192" s="185" t="s">
        <v>113</v>
      </c>
    </row>
    <row r="193" spans="2:65" s="12" customFormat="1" x14ac:dyDescent="0.3">
      <c r="B193" s="190"/>
      <c r="D193" s="182" t="s">
        <v>129</v>
      </c>
      <c r="E193" s="191" t="s">
        <v>5</v>
      </c>
      <c r="F193" s="192" t="s">
        <v>255</v>
      </c>
      <c r="H193" s="193">
        <v>-4.2190000000000003</v>
      </c>
      <c r="I193" s="194"/>
      <c r="L193" s="190"/>
      <c r="M193" s="195"/>
      <c r="N193" s="196"/>
      <c r="O193" s="196"/>
      <c r="P193" s="196"/>
      <c r="Q193" s="196"/>
      <c r="R193" s="196"/>
      <c r="S193" s="196"/>
      <c r="T193" s="197"/>
      <c r="AT193" s="191" t="s">
        <v>129</v>
      </c>
      <c r="AU193" s="191" t="s">
        <v>81</v>
      </c>
      <c r="AV193" s="12" t="s">
        <v>81</v>
      </c>
      <c r="AW193" s="12" t="s">
        <v>33</v>
      </c>
      <c r="AX193" s="12" t="s">
        <v>69</v>
      </c>
      <c r="AY193" s="191" t="s">
        <v>113</v>
      </c>
    </row>
    <row r="194" spans="2:65" s="12" customFormat="1" x14ac:dyDescent="0.3">
      <c r="B194" s="190"/>
      <c r="D194" s="182" t="s">
        <v>129</v>
      </c>
      <c r="E194" s="191" t="s">
        <v>5</v>
      </c>
      <c r="F194" s="192" t="s">
        <v>256</v>
      </c>
      <c r="H194" s="193">
        <v>-1.5029999999999999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129</v>
      </c>
      <c r="AU194" s="191" t="s">
        <v>81</v>
      </c>
      <c r="AV194" s="12" t="s">
        <v>81</v>
      </c>
      <c r="AW194" s="12" t="s">
        <v>33</v>
      </c>
      <c r="AX194" s="12" t="s">
        <v>69</v>
      </c>
      <c r="AY194" s="191" t="s">
        <v>113</v>
      </c>
    </row>
    <row r="195" spans="2:65" s="13" customFormat="1" x14ac:dyDescent="0.3">
      <c r="B195" s="198"/>
      <c r="D195" s="199" t="s">
        <v>129</v>
      </c>
      <c r="E195" s="200" t="s">
        <v>5</v>
      </c>
      <c r="F195" s="201" t="s">
        <v>132</v>
      </c>
      <c r="H195" s="202">
        <v>809.13800000000003</v>
      </c>
      <c r="I195" s="203"/>
      <c r="L195" s="198"/>
      <c r="M195" s="204"/>
      <c r="N195" s="205"/>
      <c r="O195" s="205"/>
      <c r="P195" s="205"/>
      <c r="Q195" s="205"/>
      <c r="R195" s="205"/>
      <c r="S195" s="205"/>
      <c r="T195" s="206"/>
      <c r="AT195" s="207" t="s">
        <v>129</v>
      </c>
      <c r="AU195" s="207" t="s">
        <v>81</v>
      </c>
      <c r="AV195" s="13" t="s">
        <v>118</v>
      </c>
      <c r="AW195" s="13" t="s">
        <v>33</v>
      </c>
      <c r="AX195" s="13" t="s">
        <v>74</v>
      </c>
      <c r="AY195" s="207" t="s">
        <v>113</v>
      </c>
    </row>
    <row r="196" spans="2:65" s="1" customFormat="1" ht="22.5" customHeight="1" x14ac:dyDescent="0.3">
      <c r="B196" s="168"/>
      <c r="C196" s="208" t="s">
        <v>257</v>
      </c>
      <c r="D196" s="208" t="s">
        <v>258</v>
      </c>
      <c r="E196" s="209" t="s">
        <v>259</v>
      </c>
      <c r="F196" s="210" t="s">
        <v>260</v>
      </c>
      <c r="G196" s="211" t="s">
        <v>232</v>
      </c>
      <c r="H196" s="212">
        <v>1364.7729999999999</v>
      </c>
      <c r="I196" s="213"/>
      <c r="J196" s="214">
        <f>ROUND(I196*H196,2)</f>
        <v>0</v>
      </c>
      <c r="K196" s="210"/>
      <c r="L196" s="215"/>
      <c r="M196" s="216" t="s">
        <v>5</v>
      </c>
      <c r="N196" s="217" t="s">
        <v>40</v>
      </c>
      <c r="O196" s="41"/>
      <c r="P196" s="178">
        <f>O196*H196</f>
        <v>0</v>
      </c>
      <c r="Q196" s="178">
        <v>1</v>
      </c>
      <c r="R196" s="178">
        <f>Q196*H196</f>
        <v>1364.7729999999999</v>
      </c>
      <c r="S196" s="178">
        <v>0</v>
      </c>
      <c r="T196" s="179">
        <f>S196*H196</f>
        <v>0</v>
      </c>
      <c r="AR196" s="23" t="s">
        <v>182</v>
      </c>
      <c r="AT196" s="23" t="s">
        <v>258</v>
      </c>
      <c r="AU196" s="23" t="s">
        <v>81</v>
      </c>
      <c r="AY196" s="23" t="s">
        <v>113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3" t="s">
        <v>74</v>
      </c>
      <c r="BK196" s="180">
        <f>ROUND(I196*H196,2)</f>
        <v>0</v>
      </c>
      <c r="BL196" s="23" t="s">
        <v>118</v>
      </c>
      <c r="BM196" s="23" t="s">
        <v>261</v>
      </c>
    </row>
    <row r="197" spans="2:65" s="12" customFormat="1" x14ac:dyDescent="0.3">
      <c r="B197" s="190"/>
      <c r="D197" s="182" t="s">
        <v>129</v>
      </c>
      <c r="E197" s="191" t="s">
        <v>5</v>
      </c>
      <c r="F197" s="192" t="s">
        <v>262</v>
      </c>
      <c r="H197" s="193">
        <v>1364.7729999999999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129</v>
      </c>
      <c r="AU197" s="191" t="s">
        <v>81</v>
      </c>
      <c r="AV197" s="12" t="s">
        <v>81</v>
      </c>
      <c r="AW197" s="12" t="s">
        <v>33</v>
      </c>
      <c r="AX197" s="12" t="s">
        <v>69</v>
      </c>
      <c r="AY197" s="191" t="s">
        <v>113</v>
      </c>
    </row>
    <row r="198" spans="2:65" s="13" customFormat="1" x14ac:dyDescent="0.3">
      <c r="B198" s="198"/>
      <c r="D198" s="199" t="s">
        <v>129</v>
      </c>
      <c r="E198" s="200" t="s">
        <v>5</v>
      </c>
      <c r="F198" s="201" t="s">
        <v>132</v>
      </c>
      <c r="H198" s="202">
        <v>1364.7729999999999</v>
      </c>
      <c r="I198" s="203"/>
      <c r="L198" s="198"/>
      <c r="M198" s="204"/>
      <c r="N198" s="205"/>
      <c r="O198" s="205"/>
      <c r="P198" s="205"/>
      <c r="Q198" s="205"/>
      <c r="R198" s="205"/>
      <c r="S198" s="205"/>
      <c r="T198" s="206"/>
      <c r="AT198" s="207" t="s">
        <v>129</v>
      </c>
      <c r="AU198" s="207" t="s">
        <v>81</v>
      </c>
      <c r="AV198" s="13" t="s">
        <v>118</v>
      </c>
      <c r="AW198" s="13" t="s">
        <v>33</v>
      </c>
      <c r="AX198" s="13" t="s">
        <v>74</v>
      </c>
      <c r="AY198" s="207" t="s">
        <v>113</v>
      </c>
    </row>
    <row r="199" spans="2:65" s="1" customFormat="1" ht="44.25" customHeight="1" x14ac:dyDescent="0.3">
      <c r="B199" s="168"/>
      <c r="C199" s="169" t="s">
        <v>263</v>
      </c>
      <c r="D199" s="169" t="s">
        <v>115</v>
      </c>
      <c r="E199" s="170" t="s">
        <v>264</v>
      </c>
      <c r="F199" s="171" t="s">
        <v>265</v>
      </c>
      <c r="G199" s="172" t="s">
        <v>127</v>
      </c>
      <c r="H199" s="173">
        <v>267.17500000000001</v>
      </c>
      <c r="I199" s="174"/>
      <c r="J199" s="175">
        <f>ROUND(I199*H199,2)</f>
        <v>0</v>
      </c>
      <c r="K199" s="171"/>
      <c r="L199" s="40"/>
      <c r="M199" s="176" t="s">
        <v>5</v>
      </c>
      <c r="N199" s="177" t="s">
        <v>40</v>
      </c>
      <c r="O199" s="41"/>
      <c r="P199" s="178">
        <f>O199*H199</f>
        <v>0</v>
      </c>
      <c r="Q199" s="178">
        <v>0</v>
      </c>
      <c r="R199" s="178">
        <f>Q199*H199</f>
        <v>0</v>
      </c>
      <c r="S199" s="178">
        <v>0</v>
      </c>
      <c r="T199" s="179">
        <f>S199*H199</f>
        <v>0</v>
      </c>
      <c r="AR199" s="23" t="s">
        <v>118</v>
      </c>
      <c r="AT199" s="23" t="s">
        <v>115</v>
      </c>
      <c r="AU199" s="23" t="s">
        <v>81</v>
      </c>
      <c r="AY199" s="23" t="s">
        <v>113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23" t="s">
        <v>74</v>
      </c>
      <c r="BK199" s="180">
        <f>ROUND(I199*H199,2)</f>
        <v>0</v>
      </c>
      <c r="BL199" s="23" t="s">
        <v>118</v>
      </c>
      <c r="BM199" s="23" t="s">
        <v>266</v>
      </c>
    </row>
    <row r="200" spans="2:65" s="11" customFormat="1" x14ac:dyDescent="0.3">
      <c r="B200" s="181"/>
      <c r="D200" s="182" t="s">
        <v>129</v>
      </c>
      <c r="E200" s="183" t="s">
        <v>5</v>
      </c>
      <c r="F200" s="184" t="s">
        <v>267</v>
      </c>
      <c r="H200" s="185" t="s">
        <v>5</v>
      </c>
      <c r="I200" s="186"/>
      <c r="L200" s="181"/>
      <c r="M200" s="187"/>
      <c r="N200" s="188"/>
      <c r="O200" s="188"/>
      <c r="P200" s="188"/>
      <c r="Q200" s="188"/>
      <c r="R200" s="188"/>
      <c r="S200" s="188"/>
      <c r="T200" s="189"/>
      <c r="AT200" s="185" t="s">
        <v>129</v>
      </c>
      <c r="AU200" s="185" t="s">
        <v>81</v>
      </c>
      <c r="AV200" s="11" t="s">
        <v>74</v>
      </c>
      <c r="AW200" s="11" t="s">
        <v>33</v>
      </c>
      <c r="AX200" s="11" t="s">
        <v>69</v>
      </c>
      <c r="AY200" s="185" t="s">
        <v>113</v>
      </c>
    </row>
    <row r="201" spans="2:65" s="12" customFormat="1" x14ac:dyDescent="0.3">
      <c r="B201" s="190"/>
      <c r="D201" s="182" t="s">
        <v>129</v>
      </c>
      <c r="E201" s="191" t="s">
        <v>5</v>
      </c>
      <c r="F201" s="192" t="s">
        <v>268</v>
      </c>
      <c r="H201" s="193">
        <v>2.1</v>
      </c>
      <c r="I201" s="194"/>
      <c r="L201" s="190"/>
      <c r="M201" s="195"/>
      <c r="N201" s="196"/>
      <c r="O201" s="196"/>
      <c r="P201" s="196"/>
      <c r="Q201" s="196"/>
      <c r="R201" s="196"/>
      <c r="S201" s="196"/>
      <c r="T201" s="197"/>
      <c r="AT201" s="191" t="s">
        <v>129</v>
      </c>
      <c r="AU201" s="191" t="s">
        <v>81</v>
      </c>
      <c r="AV201" s="12" t="s">
        <v>81</v>
      </c>
      <c r="AW201" s="12" t="s">
        <v>33</v>
      </c>
      <c r="AX201" s="12" t="s">
        <v>69</v>
      </c>
      <c r="AY201" s="191" t="s">
        <v>113</v>
      </c>
    </row>
    <row r="202" spans="2:65" s="11" customFormat="1" x14ac:dyDescent="0.3">
      <c r="B202" s="181"/>
      <c r="D202" s="182" t="s">
        <v>129</v>
      </c>
      <c r="E202" s="183" t="s">
        <v>5</v>
      </c>
      <c r="F202" s="184" t="s">
        <v>269</v>
      </c>
      <c r="H202" s="185" t="s">
        <v>5</v>
      </c>
      <c r="I202" s="186"/>
      <c r="L202" s="181"/>
      <c r="M202" s="187"/>
      <c r="N202" s="188"/>
      <c r="O202" s="188"/>
      <c r="P202" s="188"/>
      <c r="Q202" s="188"/>
      <c r="R202" s="188"/>
      <c r="S202" s="188"/>
      <c r="T202" s="189"/>
      <c r="AT202" s="185" t="s">
        <v>129</v>
      </c>
      <c r="AU202" s="185" t="s">
        <v>81</v>
      </c>
      <c r="AV202" s="11" t="s">
        <v>74</v>
      </c>
      <c r="AW202" s="11" t="s">
        <v>33</v>
      </c>
      <c r="AX202" s="11" t="s">
        <v>69</v>
      </c>
      <c r="AY202" s="185" t="s">
        <v>113</v>
      </c>
    </row>
    <row r="203" spans="2:65" s="12" customFormat="1" x14ac:dyDescent="0.3">
      <c r="B203" s="190"/>
      <c r="D203" s="182" t="s">
        <v>129</v>
      </c>
      <c r="E203" s="191" t="s">
        <v>5</v>
      </c>
      <c r="F203" s="192" t="s">
        <v>270</v>
      </c>
      <c r="H203" s="193">
        <v>30.777999999999999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129</v>
      </c>
      <c r="AU203" s="191" t="s">
        <v>81</v>
      </c>
      <c r="AV203" s="12" t="s">
        <v>81</v>
      </c>
      <c r="AW203" s="12" t="s">
        <v>33</v>
      </c>
      <c r="AX203" s="12" t="s">
        <v>69</v>
      </c>
      <c r="AY203" s="191" t="s">
        <v>113</v>
      </c>
    </row>
    <row r="204" spans="2:65" s="11" customFormat="1" x14ac:dyDescent="0.3">
      <c r="B204" s="181"/>
      <c r="D204" s="182" t="s">
        <v>129</v>
      </c>
      <c r="E204" s="183" t="s">
        <v>5</v>
      </c>
      <c r="F204" s="184" t="s">
        <v>271</v>
      </c>
      <c r="H204" s="185" t="s">
        <v>5</v>
      </c>
      <c r="I204" s="186"/>
      <c r="L204" s="181"/>
      <c r="M204" s="187"/>
      <c r="N204" s="188"/>
      <c r="O204" s="188"/>
      <c r="P204" s="188"/>
      <c r="Q204" s="188"/>
      <c r="R204" s="188"/>
      <c r="S204" s="188"/>
      <c r="T204" s="189"/>
      <c r="AT204" s="185" t="s">
        <v>129</v>
      </c>
      <c r="AU204" s="185" t="s">
        <v>81</v>
      </c>
      <c r="AV204" s="11" t="s">
        <v>74</v>
      </c>
      <c r="AW204" s="11" t="s">
        <v>33</v>
      </c>
      <c r="AX204" s="11" t="s">
        <v>69</v>
      </c>
      <c r="AY204" s="185" t="s">
        <v>113</v>
      </c>
    </row>
    <row r="205" spans="2:65" s="12" customFormat="1" x14ac:dyDescent="0.3">
      <c r="B205" s="190"/>
      <c r="D205" s="182" t="s">
        <v>129</v>
      </c>
      <c r="E205" s="191" t="s">
        <v>5</v>
      </c>
      <c r="F205" s="192" t="s">
        <v>272</v>
      </c>
      <c r="H205" s="193">
        <v>125.76600000000001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129</v>
      </c>
      <c r="AU205" s="191" t="s">
        <v>81</v>
      </c>
      <c r="AV205" s="12" t="s">
        <v>81</v>
      </c>
      <c r="AW205" s="12" t="s">
        <v>33</v>
      </c>
      <c r="AX205" s="12" t="s">
        <v>69</v>
      </c>
      <c r="AY205" s="191" t="s">
        <v>113</v>
      </c>
    </row>
    <row r="206" spans="2:65" s="11" customFormat="1" x14ac:dyDescent="0.3">
      <c r="B206" s="181"/>
      <c r="D206" s="182" t="s">
        <v>129</v>
      </c>
      <c r="E206" s="183" t="s">
        <v>5</v>
      </c>
      <c r="F206" s="184" t="s">
        <v>273</v>
      </c>
      <c r="H206" s="185" t="s">
        <v>5</v>
      </c>
      <c r="I206" s="186"/>
      <c r="L206" s="181"/>
      <c r="M206" s="187"/>
      <c r="N206" s="188"/>
      <c r="O206" s="188"/>
      <c r="P206" s="188"/>
      <c r="Q206" s="188"/>
      <c r="R206" s="188"/>
      <c r="S206" s="188"/>
      <c r="T206" s="189"/>
      <c r="AT206" s="185" t="s">
        <v>129</v>
      </c>
      <c r="AU206" s="185" t="s">
        <v>81</v>
      </c>
      <c r="AV206" s="11" t="s">
        <v>74</v>
      </c>
      <c r="AW206" s="11" t="s">
        <v>33</v>
      </c>
      <c r="AX206" s="11" t="s">
        <v>69</v>
      </c>
      <c r="AY206" s="185" t="s">
        <v>113</v>
      </c>
    </row>
    <row r="207" spans="2:65" s="12" customFormat="1" x14ac:dyDescent="0.3">
      <c r="B207" s="190"/>
      <c r="D207" s="182" t="s">
        <v>129</v>
      </c>
      <c r="E207" s="191" t="s">
        <v>5</v>
      </c>
      <c r="F207" s="192" t="s">
        <v>274</v>
      </c>
      <c r="H207" s="193">
        <v>108.53100000000001</v>
      </c>
      <c r="I207" s="194"/>
      <c r="L207" s="190"/>
      <c r="M207" s="195"/>
      <c r="N207" s="196"/>
      <c r="O207" s="196"/>
      <c r="P207" s="196"/>
      <c r="Q207" s="196"/>
      <c r="R207" s="196"/>
      <c r="S207" s="196"/>
      <c r="T207" s="197"/>
      <c r="AT207" s="191" t="s">
        <v>129</v>
      </c>
      <c r="AU207" s="191" t="s">
        <v>81</v>
      </c>
      <c r="AV207" s="12" t="s">
        <v>81</v>
      </c>
      <c r="AW207" s="12" t="s">
        <v>33</v>
      </c>
      <c r="AX207" s="12" t="s">
        <v>69</v>
      </c>
      <c r="AY207" s="191" t="s">
        <v>113</v>
      </c>
    </row>
    <row r="208" spans="2:65" s="13" customFormat="1" x14ac:dyDescent="0.3">
      <c r="B208" s="198"/>
      <c r="D208" s="199" t="s">
        <v>129</v>
      </c>
      <c r="E208" s="200" t="s">
        <v>5</v>
      </c>
      <c r="F208" s="201" t="s">
        <v>132</v>
      </c>
      <c r="H208" s="202">
        <v>267.17500000000001</v>
      </c>
      <c r="I208" s="203"/>
      <c r="L208" s="198"/>
      <c r="M208" s="204"/>
      <c r="N208" s="205"/>
      <c r="O208" s="205"/>
      <c r="P208" s="205"/>
      <c r="Q208" s="205"/>
      <c r="R208" s="205"/>
      <c r="S208" s="205"/>
      <c r="T208" s="206"/>
      <c r="AT208" s="207" t="s">
        <v>129</v>
      </c>
      <c r="AU208" s="207" t="s">
        <v>81</v>
      </c>
      <c r="AV208" s="13" t="s">
        <v>118</v>
      </c>
      <c r="AW208" s="13" t="s">
        <v>33</v>
      </c>
      <c r="AX208" s="13" t="s">
        <v>74</v>
      </c>
      <c r="AY208" s="207" t="s">
        <v>113</v>
      </c>
    </row>
    <row r="209" spans="2:65" s="1" customFormat="1" ht="22.5" customHeight="1" x14ac:dyDescent="0.3">
      <c r="B209" s="168"/>
      <c r="C209" s="208" t="s">
        <v>275</v>
      </c>
      <c r="D209" s="208" t="s">
        <v>258</v>
      </c>
      <c r="E209" s="209" t="s">
        <v>276</v>
      </c>
      <c r="F209" s="210" t="s">
        <v>277</v>
      </c>
      <c r="G209" s="211" t="s">
        <v>232</v>
      </c>
      <c r="H209" s="212">
        <v>450.64400000000001</v>
      </c>
      <c r="I209" s="213"/>
      <c r="J209" s="214">
        <f>ROUND(I209*H209,2)</f>
        <v>0</v>
      </c>
      <c r="K209" s="210"/>
      <c r="L209" s="215"/>
      <c r="M209" s="216" t="s">
        <v>5</v>
      </c>
      <c r="N209" s="217" t="s">
        <v>40</v>
      </c>
      <c r="O209" s="41"/>
      <c r="P209" s="178">
        <f>O209*H209</f>
        <v>0</v>
      </c>
      <c r="Q209" s="178">
        <v>1</v>
      </c>
      <c r="R209" s="178">
        <f>Q209*H209</f>
        <v>450.64400000000001</v>
      </c>
      <c r="S209" s="178">
        <v>0</v>
      </c>
      <c r="T209" s="179">
        <f>S209*H209</f>
        <v>0</v>
      </c>
      <c r="AR209" s="23" t="s">
        <v>182</v>
      </c>
      <c r="AT209" s="23" t="s">
        <v>258</v>
      </c>
      <c r="AU209" s="23" t="s">
        <v>81</v>
      </c>
      <c r="AY209" s="23" t="s">
        <v>113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23" t="s">
        <v>74</v>
      </c>
      <c r="BK209" s="180">
        <f>ROUND(I209*H209,2)</f>
        <v>0</v>
      </c>
      <c r="BL209" s="23" t="s">
        <v>118</v>
      </c>
      <c r="BM209" s="23" t="s">
        <v>278</v>
      </c>
    </row>
    <row r="210" spans="2:65" s="12" customFormat="1" x14ac:dyDescent="0.3">
      <c r="B210" s="190"/>
      <c r="D210" s="182" t="s">
        <v>129</v>
      </c>
      <c r="E210" s="191" t="s">
        <v>5</v>
      </c>
      <c r="F210" s="192" t="s">
        <v>279</v>
      </c>
      <c r="H210" s="193">
        <v>450.64400000000001</v>
      </c>
      <c r="I210" s="194"/>
      <c r="L210" s="190"/>
      <c r="M210" s="195"/>
      <c r="N210" s="196"/>
      <c r="O210" s="196"/>
      <c r="P210" s="196"/>
      <c r="Q210" s="196"/>
      <c r="R210" s="196"/>
      <c r="S210" s="196"/>
      <c r="T210" s="197"/>
      <c r="AT210" s="191" t="s">
        <v>129</v>
      </c>
      <c r="AU210" s="191" t="s">
        <v>81</v>
      </c>
      <c r="AV210" s="12" t="s">
        <v>81</v>
      </c>
      <c r="AW210" s="12" t="s">
        <v>33</v>
      </c>
      <c r="AX210" s="12" t="s">
        <v>69</v>
      </c>
      <c r="AY210" s="191" t="s">
        <v>113</v>
      </c>
    </row>
    <row r="211" spans="2:65" s="13" customFormat="1" x14ac:dyDescent="0.3">
      <c r="B211" s="198"/>
      <c r="D211" s="182" t="s">
        <v>129</v>
      </c>
      <c r="E211" s="218" t="s">
        <v>5</v>
      </c>
      <c r="F211" s="219" t="s">
        <v>132</v>
      </c>
      <c r="H211" s="220">
        <v>450.64400000000001</v>
      </c>
      <c r="I211" s="203"/>
      <c r="L211" s="198"/>
      <c r="M211" s="204"/>
      <c r="N211" s="205"/>
      <c r="O211" s="205"/>
      <c r="P211" s="205"/>
      <c r="Q211" s="205"/>
      <c r="R211" s="205"/>
      <c r="S211" s="205"/>
      <c r="T211" s="206"/>
      <c r="AT211" s="207" t="s">
        <v>129</v>
      </c>
      <c r="AU211" s="207" t="s">
        <v>81</v>
      </c>
      <c r="AV211" s="13" t="s">
        <v>118</v>
      </c>
      <c r="AW211" s="13" t="s">
        <v>33</v>
      </c>
      <c r="AX211" s="13" t="s">
        <v>74</v>
      </c>
      <c r="AY211" s="207" t="s">
        <v>113</v>
      </c>
    </row>
    <row r="212" spans="2:65" s="10" customFormat="1" ht="29.85" customHeight="1" x14ac:dyDescent="0.3">
      <c r="B212" s="154"/>
      <c r="D212" s="165" t="s">
        <v>68</v>
      </c>
      <c r="E212" s="166" t="s">
        <v>118</v>
      </c>
      <c r="F212" s="166" t="s">
        <v>280</v>
      </c>
      <c r="I212" s="157"/>
      <c r="J212" s="167">
        <f>BK212</f>
        <v>0</v>
      </c>
      <c r="L212" s="154"/>
      <c r="M212" s="159"/>
      <c r="N212" s="160"/>
      <c r="O212" s="160"/>
      <c r="P212" s="161">
        <f>SUM(P213:P270)</f>
        <v>0</v>
      </c>
      <c r="Q212" s="160"/>
      <c r="R212" s="161">
        <f>SUM(R213:R270)</f>
        <v>0.93678888000000005</v>
      </c>
      <c r="S212" s="160"/>
      <c r="T212" s="162">
        <f>SUM(T213:T270)</f>
        <v>0</v>
      </c>
      <c r="AR212" s="155" t="s">
        <v>74</v>
      </c>
      <c r="AT212" s="163" t="s">
        <v>68</v>
      </c>
      <c r="AU212" s="163" t="s">
        <v>74</v>
      </c>
      <c r="AY212" s="155" t="s">
        <v>113</v>
      </c>
      <c r="BK212" s="164">
        <f>SUM(BK213:BK270)</f>
        <v>0</v>
      </c>
    </row>
    <row r="213" spans="2:65" s="1" customFormat="1" ht="22.5" customHeight="1" x14ac:dyDescent="0.3">
      <c r="B213" s="168"/>
      <c r="C213" s="169" t="s">
        <v>10</v>
      </c>
      <c r="D213" s="169" t="s">
        <v>115</v>
      </c>
      <c r="E213" s="170" t="s">
        <v>281</v>
      </c>
      <c r="F213" s="171" t="s">
        <v>898</v>
      </c>
      <c r="G213" s="172" t="s">
        <v>127</v>
      </c>
      <c r="H213" s="173">
        <v>35.773000000000003</v>
      </c>
      <c r="I213" s="174"/>
      <c r="J213" s="175">
        <f>ROUND(I213*H213,2)</f>
        <v>0</v>
      </c>
      <c r="K213" s="171"/>
      <c r="L213" s="40"/>
      <c r="M213" s="176" t="s">
        <v>5</v>
      </c>
      <c r="N213" s="177" t="s">
        <v>40</v>
      </c>
      <c r="O213" s="41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AR213" s="23" t="s">
        <v>118</v>
      </c>
      <c r="AT213" s="23" t="s">
        <v>115</v>
      </c>
      <c r="AU213" s="23" t="s">
        <v>81</v>
      </c>
      <c r="AY213" s="23" t="s">
        <v>113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23" t="s">
        <v>74</v>
      </c>
      <c r="BK213" s="180">
        <f>ROUND(I213*H213,2)</f>
        <v>0</v>
      </c>
      <c r="BL213" s="23" t="s">
        <v>118</v>
      </c>
      <c r="BM213" s="23" t="s">
        <v>282</v>
      </c>
    </row>
    <row r="214" spans="2:65" s="11" customFormat="1" x14ac:dyDescent="0.3">
      <c r="B214" s="181"/>
      <c r="D214" s="182" t="s">
        <v>129</v>
      </c>
      <c r="E214" s="183" t="s">
        <v>5</v>
      </c>
      <c r="F214" s="304" t="s">
        <v>927</v>
      </c>
      <c r="H214" s="185" t="s">
        <v>5</v>
      </c>
      <c r="I214" s="186"/>
      <c r="L214" s="181"/>
      <c r="M214" s="187"/>
      <c r="N214" s="188"/>
      <c r="O214" s="188"/>
      <c r="P214" s="188"/>
      <c r="Q214" s="188"/>
      <c r="R214" s="188"/>
      <c r="S214" s="188"/>
      <c r="T214" s="189"/>
      <c r="AT214" s="185" t="s">
        <v>129</v>
      </c>
      <c r="AU214" s="185" t="s">
        <v>81</v>
      </c>
      <c r="AV214" s="11" t="s">
        <v>74</v>
      </c>
      <c r="AW214" s="11" t="s">
        <v>33</v>
      </c>
      <c r="AX214" s="11" t="s">
        <v>69</v>
      </c>
      <c r="AY214" s="185" t="s">
        <v>113</v>
      </c>
    </row>
    <row r="215" spans="2:65" s="12" customFormat="1" x14ac:dyDescent="0.3">
      <c r="B215" s="190"/>
      <c r="D215" s="182" t="s">
        <v>129</v>
      </c>
      <c r="E215" s="191" t="s">
        <v>5</v>
      </c>
      <c r="F215" s="192" t="s">
        <v>283</v>
      </c>
      <c r="H215" s="193">
        <v>1.452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129</v>
      </c>
      <c r="AU215" s="191" t="s">
        <v>81</v>
      </c>
      <c r="AV215" s="12" t="s">
        <v>81</v>
      </c>
      <c r="AW215" s="12" t="s">
        <v>33</v>
      </c>
      <c r="AX215" s="12" t="s">
        <v>69</v>
      </c>
      <c r="AY215" s="191" t="s">
        <v>113</v>
      </c>
    </row>
    <row r="216" spans="2:65" s="11" customFormat="1" x14ac:dyDescent="0.3">
      <c r="B216" s="181"/>
      <c r="D216" s="182" t="s">
        <v>129</v>
      </c>
      <c r="E216" s="183" t="s">
        <v>5</v>
      </c>
      <c r="F216" s="304" t="s">
        <v>928</v>
      </c>
      <c r="H216" s="185" t="s">
        <v>5</v>
      </c>
      <c r="I216" s="186"/>
      <c r="L216" s="181"/>
      <c r="M216" s="187"/>
      <c r="N216" s="188"/>
      <c r="O216" s="188"/>
      <c r="P216" s="188"/>
      <c r="Q216" s="188"/>
      <c r="R216" s="188"/>
      <c r="S216" s="188"/>
      <c r="T216" s="189"/>
      <c r="AT216" s="185" t="s">
        <v>129</v>
      </c>
      <c r="AU216" s="185" t="s">
        <v>81</v>
      </c>
      <c r="AV216" s="11" t="s">
        <v>74</v>
      </c>
      <c r="AW216" s="11" t="s">
        <v>33</v>
      </c>
      <c r="AX216" s="11" t="s">
        <v>69</v>
      </c>
      <c r="AY216" s="185" t="s">
        <v>113</v>
      </c>
    </row>
    <row r="217" spans="2:65" s="12" customFormat="1" x14ac:dyDescent="0.3">
      <c r="B217" s="190"/>
      <c r="D217" s="182" t="s">
        <v>129</v>
      </c>
      <c r="E217" s="191" t="s">
        <v>5</v>
      </c>
      <c r="F217" s="192" t="s">
        <v>284</v>
      </c>
      <c r="H217" s="193">
        <v>3.1970000000000001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129</v>
      </c>
      <c r="AU217" s="191" t="s">
        <v>81</v>
      </c>
      <c r="AV217" s="12" t="s">
        <v>81</v>
      </c>
      <c r="AW217" s="12" t="s">
        <v>33</v>
      </c>
      <c r="AX217" s="12" t="s">
        <v>69</v>
      </c>
      <c r="AY217" s="191" t="s">
        <v>113</v>
      </c>
    </row>
    <row r="218" spans="2:65" s="11" customFormat="1" x14ac:dyDescent="0.3">
      <c r="B218" s="181"/>
      <c r="D218" s="182" t="s">
        <v>129</v>
      </c>
      <c r="E218" s="183" t="s">
        <v>5</v>
      </c>
      <c r="F218" s="304" t="s">
        <v>929</v>
      </c>
      <c r="H218" s="185" t="s">
        <v>5</v>
      </c>
      <c r="I218" s="186"/>
      <c r="L218" s="181"/>
      <c r="M218" s="187"/>
      <c r="N218" s="188"/>
      <c r="O218" s="188"/>
      <c r="P218" s="188"/>
      <c r="Q218" s="188"/>
      <c r="R218" s="188"/>
      <c r="S218" s="188"/>
      <c r="T218" s="189"/>
      <c r="AT218" s="185" t="s">
        <v>129</v>
      </c>
      <c r="AU218" s="185" t="s">
        <v>81</v>
      </c>
      <c r="AV218" s="11" t="s">
        <v>74</v>
      </c>
      <c r="AW218" s="11" t="s">
        <v>33</v>
      </c>
      <c r="AX218" s="11" t="s">
        <v>69</v>
      </c>
      <c r="AY218" s="185" t="s">
        <v>113</v>
      </c>
    </row>
    <row r="219" spans="2:65" s="12" customFormat="1" x14ac:dyDescent="0.3">
      <c r="B219" s="190"/>
      <c r="D219" s="182" t="s">
        <v>129</v>
      </c>
      <c r="E219" s="191" t="s">
        <v>5</v>
      </c>
      <c r="F219" s="192" t="s">
        <v>286</v>
      </c>
      <c r="H219" s="193">
        <v>31.123999999999999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129</v>
      </c>
      <c r="AU219" s="191" t="s">
        <v>81</v>
      </c>
      <c r="AV219" s="12" t="s">
        <v>81</v>
      </c>
      <c r="AW219" s="12" t="s">
        <v>33</v>
      </c>
      <c r="AX219" s="12" t="s">
        <v>69</v>
      </c>
      <c r="AY219" s="191" t="s">
        <v>113</v>
      </c>
    </row>
    <row r="220" spans="2:65" s="13" customFormat="1" x14ac:dyDescent="0.3">
      <c r="B220" s="198"/>
      <c r="D220" s="199" t="s">
        <v>129</v>
      </c>
      <c r="E220" s="200" t="s">
        <v>5</v>
      </c>
      <c r="F220" s="201" t="s">
        <v>132</v>
      </c>
      <c r="H220" s="202">
        <v>35.773000000000003</v>
      </c>
      <c r="I220" s="203"/>
      <c r="L220" s="198"/>
      <c r="M220" s="204"/>
      <c r="N220" s="205"/>
      <c r="O220" s="205"/>
      <c r="P220" s="205"/>
      <c r="Q220" s="205"/>
      <c r="R220" s="205"/>
      <c r="S220" s="205"/>
      <c r="T220" s="206"/>
      <c r="AT220" s="207" t="s">
        <v>129</v>
      </c>
      <c r="AU220" s="207" t="s">
        <v>81</v>
      </c>
      <c r="AV220" s="13" t="s">
        <v>118</v>
      </c>
      <c r="AW220" s="13" t="s">
        <v>33</v>
      </c>
      <c r="AX220" s="13" t="s">
        <v>74</v>
      </c>
      <c r="AY220" s="207" t="s">
        <v>113</v>
      </c>
    </row>
    <row r="221" spans="2:65" s="1" customFormat="1" ht="31.5" customHeight="1" x14ac:dyDescent="0.3">
      <c r="B221" s="168"/>
      <c r="C221" s="169" t="s">
        <v>287</v>
      </c>
      <c r="D221" s="169" t="s">
        <v>115</v>
      </c>
      <c r="E221" s="170" t="s">
        <v>288</v>
      </c>
      <c r="F221" s="171" t="s">
        <v>289</v>
      </c>
      <c r="G221" s="172" t="s">
        <v>127</v>
      </c>
      <c r="H221" s="173">
        <v>60.433</v>
      </c>
      <c r="I221" s="174"/>
      <c r="J221" s="175">
        <f>ROUND(I221*H221,2)</f>
        <v>0</v>
      </c>
      <c r="K221" s="171"/>
      <c r="L221" s="40"/>
      <c r="M221" s="176" t="s">
        <v>5</v>
      </c>
      <c r="N221" s="177" t="s">
        <v>40</v>
      </c>
      <c r="O221" s="41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AR221" s="23" t="s">
        <v>118</v>
      </c>
      <c r="AT221" s="23" t="s">
        <v>115</v>
      </c>
      <c r="AU221" s="23" t="s">
        <v>81</v>
      </c>
      <c r="AY221" s="23" t="s">
        <v>113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3" t="s">
        <v>74</v>
      </c>
      <c r="BK221" s="180">
        <f>ROUND(I221*H221,2)</f>
        <v>0</v>
      </c>
      <c r="BL221" s="23" t="s">
        <v>118</v>
      </c>
      <c r="BM221" s="23" t="s">
        <v>290</v>
      </c>
    </row>
    <row r="222" spans="2:65" s="11" customFormat="1" x14ac:dyDescent="0.3">
      <c r="B222" s="181"/>
      <c r="D222" s="182" t="s">
        <v>129</v>
      </c>
      <c r="E222" s="183" t="s">
        <v>5</v>
      </c>
      <c r="F222" s="304" t="s">
        <v>930</v>
      </c>
      <c r="H222" s="185" t="s">
        <v>5</v>
      </c>
      <c r="I222" s="186"/>
      <c r="L222" s="181"/>
      <c r="M222" s="187"/>
      <c r="N222" s="188"/>
      <c r="O222" s="188"/>
      <c r="P222" s="188"/>
      <c r="Q222" s="188"/>
      <c r="R222" s="188"/>
      <c r="S222" s="188"/>
      <c r="T222" s="189"/>
      <c r="AT222" s="185" t="s">
        <v>129</v>
      </c>
      <c r="AU222" s="185" t="s">
        <v>81</v>
      </c>
      <c r="AV222" s="11" t="s">
        <v>74</v>
      </c>
      <c r="AW222" s="11" t="s">
        <v>33</v>
      </c>
      <c r="AX222" s="11" t="s">
        <v>69</v>
      </c>
      <c r="AY222" s="185" t="s">
        <v>113</v>
      </c>
    </row>
    <row r="223" spans="2:65" s="12" customFormat="1" x14ac:dyDescent="0.3">
      <c r="B223" s="190"/>
      <c r="D223" s="182" t="s">
        <v>129</v>
      </c>
      <c r="E223" s="191" t="s">
        <v>5</v>
      </c>
      <c r="F223" s="192" t="s">
        <v>291</v>
      </c>
      <c r="H223" s="193">
        <v>0.33800000000000002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129</v>
      </c>
      <c r="AU223" s="191" t="s">
        <v>81</v>
      </c>
      <c r="AV223" s="12" t="s">
        <v>81</v>
      </c>
      <c r="AW223" s="12" t="s">
        <v>33</v>
      </c>
      <c r="AX223" s="12" t="s">
        <v>69</v>
      </c>
      <c r="AY223" s="191" t="s">
        <v>113</v>
      </c>
    </row>
    <row r="224" spans="2:65" s="11" customFormat="1" x14ac:dyDescent="0.3">
      <c r="B224" s="181"/>
      <c r="D224" s="182" t="s">
        <v>129</v>
      </c>
      <c r="E224" s="183" t="s">
        <v>5</v>
      </c>
      <c r="F224" s="304" t="s">
        <v>937</v>
      </c>
      <c r="H224" s="185" t="s">
        <v>5</v>
      </c>
      <c r="I224" s="186"/>
      <c r="L224" s="181"/>
      <c r="M224" s="187"/>
      <c r="N224" s="188"/>
      <c r="O224" s="188"/>
      <c r="P224" s="188"/>
      <c r="Q224" s="188"/>
      <c r="R224" s="188"/>
      <c r="S224" s="188"/>
      <c r="T224" s="189"/>
      <c r="AT224" s="185" t="s">
        <v>129</v>
      </c>
      <c r="AU224" s="185" t="s">
        <v>81</v>
      </c>
      <c r="AV224" s="11" t="s">
        <v>74</v>
      </c>
      <c r="AW224" s="11" t="s">
        <v>33</v>
      </c>
      <c r="AX224" s="11" t="s">
        <v>69</v>
      </c>
      <c r="AY224" s="185" t="s">
        <v>113</v>
      </c>
    </row>
    <row r="225" spans="2:65" s="11" customFormat="1" x14ac:dyDescent="0.3">
      <c r="B225" s="181"/>
      <c r="D225" s="182" t="s">
        <v>129</v>
      </c>
      <c r="E225" s="183" t="s">
        <v>5</v>
      </c>
      <c r="F225" s="184" t="s">
        <v>292</v>
      </c>
      <c r="H225" s="185" t="s">
        <v>5</v>
      </c>
      <c r="I225" s="186"/>
      <c r="L225" s="181"/>
      <c r="M225" s="187"/>
      <c r="N225" s="188"/>
      <c r="O225" s="188"/>
      <c r="P225" s="188"/>
      <c r="Q225" s="188"/>
      <c r="R225" s="188"/>
      <c r="S225" s="188"/>
      <c r="T225" s="189"/>
      <c r="AT225" s="185" t="s">
        <v>129</v>
      </c>
      <c r="AU225" s="185" t="s">
        <v>81</v>
      </c>
      <c r="AV225" s="11" t="s">
        <v>74</v>
      </c>
      <c r="AW225" s="11" t="s">
        <v>33</v>
      </c>
      <c r="AX225" s="11" t="s">
        <v>69</v>
      </c>
      <c r="AY225" s="185" t="s">
        <v>113</v>
      </c>
    </row>
    <row r="226" spans="2:65" s="12" customFormat="1" x14ac:dyDescent="0.3">
      <c r="B226" s="190"/>
      <c r="D226" s="182" t="s">
        <v>129</v>
      </c>
      <c r="E226" s="191" t="s">
        <v>5</v>
      </c>
      <c r="F226" s="192" t="s">
        <v>293</v>
      </c>
      <c r="H226" s="193">
        <v>0.50900000000000001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129</v>
      </c>
      <c r="AU226" s="191" t="s">
        <v>81</v>
      </c>
      <c r="AV226" s="12" t="s">
        <v>81</v>
      </c>
      <c r="AW226" s="12" t="s">
        <v>33</v>
      </c>
      <c r="AX226" s="12" t="s">
        <v>69</v>
      </c>
      <c r="AY226" s="191" t="s">
        <v>113</v>
      </c>
    </row>
    <row r="227" spans="2:65" s="11" customFormat="1" x14ac:dyDescent="0.3">
      <c r="B227" s="181"/>
      <c r="D227" s="182" t="s">
        <v>129</v>
      </c>
      <c r="E227" s="183" t="s">
        <v>5</v>
      </c>
      <c r="F227" s="184" t="s">
        <v>294</v>
      </c>
      <c r="H227" s="185" t="s">
        <v>5</v>
      </c>
      <c r="I227" s="186"/>
      <c r="L227" s="181"/>
      <c r="M227" s="187"/>
      <c r="N227" s="188"/>
      <c r="O227" s="188"/>
      <c r="P227" s="188"/>
      <c r="Q227" s="188"/>
      <c r="R227" s="188"/>
      <c r="S227" s="188"/>
      <c r="T227" s="189"/>
      <c r="AT227" s="185" t="s">
        <v>129</v>
      </c>
      <c r="AU227" s="185" t="s">
        <v>81</v>
      </c>
      <c r="AV227" s="11" t="s">
        <v>74</v>
      </c>
      <c r="AW227" s="11" t="s">
        <v>33</v>
      </c>
      <c r="AX227" s="11" t="s">
        <v>69</v>
      </c>
      <c r="AY227" s="185" t="s">
        <v>113</v>
      </c>
    </row>
    <row r="228" spans="2:65" s="12" customFormat="1" x14ac:dyDescent="0.3">
      <c r="B228" s="190"/>
      <c r="D228" s="182" t="s">
        <v>129</v>
      </c>
      <c r="E228" s="191" t="s">
        <v>5</v>
      </c>
      <c r="F228" s="192" t="s">
        <v>295</v>
      </c>
      <c r="H228" s="193">
        <v>8.1170000000000009</v>
      </c>
      <c r="I228" s="194"/>
      <c r="L228" s="190"/>
      <c r="M228" s="195"/>
      <c r="N228" s="196"/>
      <c r="O228" s="196"/>
      <c r="P228" s="196"/>
      <c r="Q228" s="196"/>
      <c r="R228" s="196"/>
      <c r="S228" s="196"/>
      <c r="T228" s="197"/>
      <c r="AT228" s="191" t="s">
        <v>129</v>
      </c>
      <c r="AU228" s="191" t="s">
        <v>81</v>
      </c>
      <c r="AV228" s="12" t="s">
        <v>81</v>
      </c>
      <c r="AW228" s="12" t="s">
        <v>33</v>
      </c>
      <c r="AX228" s="12" t="s">
        <v>69</v>
      </c>
      <c r="AY228" s="191" t="s">
        <v>113</v>
      </c>
    </row>
    <row r="229" spans="2:65" s="11" customFormat="1" x14ac:dyDescent="0.3">
      <c r="B229" s="181"/>
      <c r="D229" s="182" t="s">
        <v>129</v>
      </c>
      <c r="E229" s="183" t="s">
        <v>5</v>
      </c>
      <c r="F229" s="184" t="s">
        <v>296</v>
      </c>
      <c r="H229" s="185" t="s">
        <v>5</v>
      </c>
      <c r="I229" s="186"/>
      <c r="L229" s="181"/>
      <c r="M229" s="187"/>
      <c r="N229" s="188"/>
      <c r="O229" s="188"/>
      <c r="P229" s="188"/>
      <c r="Q229" s="188"/>
      <c r="R229" s="188"/>
      <c r="S229" s="188"/>
      <c r="T229" s="189"/>
      <c r="AT229" s="185" t="s">
        <v>129</v>
      </c>
      <c r="AU229" s="185" t="s">
        <v>81</v>
      </c>
      <c r="AV229" s="11" t="s">
        <v>74</v>
      </c>
      <c r="AW229" s="11" t="s">
        <v>33</v>
      </c>
      <c r="AX229" s="11" t="s">
        <v>69</v>
      </c>
      <c r="AY229" s="185" t="s">
        <v>113</v>
      </c>
    </row>
    <row r="230" spans="2:65" s="12" customFormat="1" x14ac:dyDescent="0.3">
      <c r="B230" s="190"/>
      <c r="D230" s="182" t="s">
        <v>129</v>
      </c>
      <c r="E230" s="191" t="s">
        <v>5</v>
      </c>
      <c r="F230" s="192" t="s">
        <v>297</v>
      </c>
      <c r="H230" s="193">
        <v>31.442</v>
      </c>
      <c r="I230" s="194"/>
      <c r="L230" s="190"/>
      <c r="M230" s="195"/>
      <c r="N230" s="196"/>
      <c r="O230" s="196"/>
      <c r="P230" s="196"/>
      <c r="Q230" s="196"/>
      <c r="R230" s="196"/>
      <c r="S230" s="196"/>
      <c r="T230" s="197"/>
      <c r="AT230" s="191" t="s">
        <v>129</v>
      </c>
      <c r="AU230" s="191" t="s">
        <v>81</v>
      </c>
      <c r="AV230" s="12" t="s">
        <v>81</v>
      </c>
      <c r="AW230" s="12" t="s">
        <v>33</v>
      </c>
      <c r="AX230" s="12" t="s">
        <v>69</v>
      </c>
      <c r="AY230" s="191" t="s">
        <v>113</v>
      </c>
    </row>
    <row r="231" spans="2:65" s="11" customFormat="1" x14ac:dyDescent="0.3">
      <c r="B231" s="181"/>
      <c r="D231" s="182" t="s">
        <v>129</v>
      </c>
      <c r="E231" s="183" t="s">
        <v>5</v>
      </c>
      <c r="F231" s="184" t="s">
        <v>273</v>
      </c>
      <c r="H231" s="185" t="s">
        <v>5</v>
      </c>
      <c r="I231" s="186"/>
      <c r="L231" s="181"/>
      <c r="M231" s="187"/>
      <c r="N231" s="188"/>
      <c r="O231" s="188"/>
      <c r="P231" s="188"/>
      <c r="Q231" s="188"/>
      <c r="R231" s="188"/>
      <c r="S231" s="188"/>
      <c r="T231" s="189"/>
      <c r="AT231" s="185" t="s">
        <v>129</v>
      </c>
      <c r="AU231" s="185" t="s">
        <v>81</v>
      </c>
      <c r="AV231" s="11" t="s">
        <v>74</v>
      </c>
      <c r="AW231" s="11" t="s">
        <v>33</v>
      </c>
      <c r="AX231" s="11" t="s">
        <v>69</v>
      </c>
      <c r="AY231" s="185" t="s">
        <v>113</v>
      </c>
    </row>
    <row r="232" spans="2:65" s="12" customFormat="1" x14ac:dyDescent="0.3">
      <c r="B232" s="190"/>
      <c r="D232" s="182" t="s">
        <v>129</v>
      </c>
      <c r="E232" s="191" t="s">
        <v>5</v>
      </c>
      <c r="F232" s="192" t="s">
        <v>298</v>
      </c>
      <c r="H232" s="193">
        <v>20.027000000000001</v>
      </c>
      <c r="I232" s="194"/>
      <c r="L232" s="190"/>
      <c r="M232" s="195"/>
      <c r="N232" s="196"/>
      <c r="O232" s="196"/>
      <c r="P232" s="196"/>
      <c r="Q232" s="196"/>
      <c r="R232" s="196"/>
      <c r="S232" s="196"/>
      <c r="T232" s="197"/>
      <c r="AT232" s="191" t="s">
        <v>129</v>
      </c>
      <c r="AU232" s="191" t="s">
        <v>81</v>
      </c>
      <c r="AV232" s="12" t="s">
        <v>81</v>
      </c>
      <c r="AW232" s="12" t="s">
        <v>33</v>
      </c>
      <c r="AX232" s="12" t="s">
        <v>69</v>
      </c>
      <c r="AY232" s="191" t="s">
        <v>113</v>
      </c>
    </row>
    <row r="233" spans="2:65" s="13" customFormat="1" x14ac:dyDescent="0.3">
      <c r="B233" s="198"/>
      <c r="D233" s="199" t="s">
        <v>129</v>
      </c>
      <c r="E233" s="200" t="s">
        <v>5</v>
      </c>
      <c r="F233" s="201" t="s">
        <v>132</v>
      </c>
      <c r="H233" s="202">
        <v>60.433</v>
      </c>
      <c r="I233" s="203"/>
      <c r="L233" s="198"/>
      <c r="M233" s="204"/>
      <c r="N233" s="205"/>
      <c r="O233" s="205"/>
      <c r="P233" s="205"/>
      <c r="Q233" s="205"/>
      <c r="R233" s="205"/>
      <c r="S233" s="205"/>
      <c r="T233" s="206"/>
      <c r="AT233" s="207" t="s">
        <v>129</v>
      </c>
      <c r="AU233" s="207" t="s">
        <v>81</v>
      </c>
      <c r="AV233" s="13" t="s">
        <v>118</v>
      </c>
      <c r="AW233" s="13" t="s">
        <v>33</v>
      </c>
      <c r="AX233" s="13" t="s">
        <v>74</v>
      </c>
      <c r="AY233" s="207" t="s">
        <v>113</v>
      </c>
    </row>
    <row r="234" spans="2:65" s="1" customFormat="1" ht="22.5" customHeight="1" x14ac:dyDescent="0.3">
      <c r="B234" s="168"/>
      <c r="C234" s="169" t="s">
        <v>299</v>
      </c>
      <c r="D234" s="169" t="s">
        <v>115</v>
      </c>
      <c r="E234" s="170" t="s">
        <v>300</v>
      </c>
      <c r="F234" s="171" t="s">
        <v>301</v>
      </c>
      <c r="G234" s="172" t="s">
        <v>302</v>
      </c>
      <c r="H234" s="173">
        <v>7</v>
      </c>
      <c r="I234" s="174"/>
      <c r="J234" s="175">
        <f>ROUND(I234*H234,2)</f>
        <v>0</v>
      </c>
      <c r="K234" s="171"/>
      <c r="L234" s="40"/>
      <c r="M234" s="176" t="s">
        <v>5</v>
      </c>
      <c r="N234" s="177" t="s">
        <v>40</v>
      </c>
      <c r="O234" s="41"/>
      <c r="P234" s="178">
        <f>O234*H234</f>
        <v>0</v>
      </c>
      <c r="Q234" s="178">
        <v>6.6E-3</v>
      </c>
      <c r="R234" s="178">
        <f>Q234*H234</f>
        <v>4.6199999999999998E-2</v>
      </c>
      <c r="S234" s="178">
        <v>0</v>
      </c>
      <c r="T234" s="179">
        <f>S234*H234</f>
        <v>0</v>
      </c>
      <c r="AR234" s="23" t="s">
        <v>118</v>
      </c>
      <c r="AT234" s="23" t="s">
        <v>115</v>
      </c>
      <c r="AU234" s="23" t="s">
        <v>81</v>
      </c>
      <c r="AY234" s="23" t="s">
        <v>113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23" t="s">
        <v>74</v>
      </c>
      <c r="BK234" s="180">
        <f>ROUND(I234*H234,2)</f>
        <v>0</v>
      </c>
      <c r="BL234" s="23" t="s">
        <v>118</v>
      </c>
      <c r="BM234" s="23" t="s">
        <v>303</v>
      </c>
    </row>
    <row r="235" spans="2:65" s="11" customFormat="1" x14ac:dyDescent="0.3">
      <c r="B235" s="181"/>
      <c r="D235" s="182" t="s">
        <v>129</v>
      </c>
      <c r="E235" s="183" t="s">
        <v>5</v>
      </c>
      <c r="F235" s="304" t="s">
        <v>935</v>
      </c>
      <c r="H235" s="185" t="s">
        <v>5</v>
      </c>
      <c r="I235" s="186"/>
      <c r="L235" s="181"/>
      <c r="M235" s="187"/>
      <c r="N235" s="188"/>
      <c r="O235" s="188"/>
      <c r="P235" s="188"/>
      <c r="Q235" s="188"/>
      <c r="R235" s="188"/>
      <c r="S235" s="188"/>
      <c r="T235" s="189"/>
      <c r="AT235" s="185" t="s">
        <v>129</v>
      </c>
      <c r="AU235" s="185" t="s">
        <v>81</v>
      </c>
      <c r="AV235" s="11" t="s">
        <v>74</v>
      </c>
      <c r="AW235" s="11" t="s">
        <v>33</v>
      </c>
      <c r="AX235" s="11" t="s">
        <v>69</v>
      </c>
      <c r="AY235" s="185" t="s">
        <v>113</v>
      </c>
    </row>
    <row r="236" spans="2:65" s="12" customFormat="1" x14ac:dyDescent="0.3">
      <c r="B236" s="190"/>
      <c r="D236" s="182" t="s">
        <v>129</v>
      </c>
      <c r="E236" s="191" t="s">
        <v>5</v>
      </c>
      <c r="F236" s="192" t="s">
        <v>81</v>
      </c>
      <c r="H236" s="193">
        <v>2</v>
      </c>
      <c r="I236" s="194"/>
      <c r="L236" s="190"/>
      <c r="M236" s="195"/>
      <c r="N236" s="196"/>
      <c r="O236" s="196"/>
      <c r="P236" s="196"/>
      <c r="Q236" s="196"/>
      <c r="R236" s="196"/>
      <c r="S236" s="196"/>
      <c r="T236" s="197"/>
      <c r="AT236" s="191" t="s">
        <v>129</v>
      </c>
      <c r="AU236" s="191" t="s">
        <v>81</v>
      </c>
      <c r="AV236" s="12" t="s">
        <v>81</v>
      </c>
      <c r="AW236" s="12" t="s">
        <v>33</v>
      </c>
      <c r="AX236" s="12" t="s">
        <v>69</v>
      </c>
      <c r="AY236" s="191" t="s">
        <v>113</v>
      </c>
    </row>
    <row r="237" spans="2:65" s="11" customFormat="1" x14ac:dyDescent="0.3">
      <c r="B237" s="181"/>
      <c r="D237" s="182" t="s">
        <v>129</v>
      </c>
      <c r="E237" s="183" t="s">
        <v>5</v>
      </c>
      <c r="F237" s="304" t="s">
        <v>931</v>
      </c>
      <c r="H237" s="185" t="s">
        <v>5</v>
      </c>
      <c r="I237" s="186"/>
      <c r="L237" s="181"/>
      <c r="M237" s="187"/>
      <c r="N237" s="188"/>
      <c r="O237" s="188"/>
      <c r="P237" s="188"/>
      <c r="Q237" s="188"/>
      <c r="R237" s="188"/>
      <c r="S237" s="188"/>
      <c r="T237" s="189"/>
      <c r="AT237" s="185" t="s">
        <v>129</v>
      </c>
      <c r="AU237" s="185" t="s">
        <v>81</v>
      </c>
      <c r="AV237" s="11" t="s">
        <v>74</v>
      </c>
      <c r="AW237" s="11" t="s">
        <v>33</v>
      </c>
      <c r="AX237" s="11" t="s">
        <v>69</v>
      </c>
      <c r="AY237" s="185" t="s">
        <v>113</v>
      </c>
    </row>
    <row r="238" spans="2:65" s="12" customFormat="1" x14ac:dyDescent="0.3">
      <c r="B238" s="190"/>
      <c r="D238" s="182" t="s">
        <v>129</v>
      </c>
      <c r="E238" s="191" t="s">
        <v>5</v>
      </c>
      <c r="F238" s="192" t="s">
        <v>74</v>
      </c>
      <c r="H238" s="193">
        <v>1</v>
      </c>
      <c r="I238" s="194"/>
      <c r="L238" s="190"/>
      <c r="M238" s="195"/>
      <c r="N238" s="196"/>
      <c r="O238" s="196"/>
      <c r="P238" s="196"/>
      <c r="Q238" s="196"/>
      <c r="R238" s="196"/>
      <c r="S238" s="196"/>
      <c r="T238" s="197"/>
      <c r="AT238" s="191" t="s">
        <v>129</v>
      </c>
      <c r="AU238" s="191" t="s">
        <v>81</v>
      </c>
      <c r="AV238" s="12" t="s">
        <v>81</v>
      </c>
      <c r="AW238" s="12" t="s">
        <v>33</v>
      </c>
      <c r="AX238" s="12" t="s">
        <v>69</v>
      </c>
      <c r="AY238" s="191" t="s">
        <v>113</v>
      </c>
    </row>
    <row r="239" spans="2:65" s="11" customFormat="1" x14ac:dyDescent="0.3">
      <c r="B239" s="181"/>
      <c r="D239" s="182" t="s">
        <v>129</v>
      </c>
      <c r="E239" s="183" t="s">
        <v>5</v>
      </c>
      <c r="F239" s="304" t="s">
        <v>932</v>
      </c>
      <c r="H239" s="185" t="s">
        <v>5</v>
      </c>
      <c r="I239" s="186"/>
      <c r="L239" s="181"/>
      <c r="M239" s="187"/>
      <c r="N239" s="188"/>
      <c r="O239" s="188"/>
      <c r="P239" s="188"/>
      <c r="Q239" s="188"/>
      <c r="R239" s="188"/>
      <c r="S239" s="188"/>
      <c r="T239" s="189"/>
      <c r="AT239" s="185" t="s">
        <v>129</v>
      </c>
      <c r="AU239" s="185" t="s">
        <v>81</v>
      </c>
      <c r="AV239" s="11" t="s">
        <v>74</v>
      </c>
      <c r="AW239" s="11" t="s">
        <v>33</v>
      </c>
      <c r="AX239" s="11" t="s">
        <v>69</v>
      </c>
      <c r="AY239" s="185" t="s">
        <v>113</v>
      </c>
    </row>
    <row r="240" spans="2:65" s="12" customFormat="1" x14ac:dyDescent="0.3">
      <c r="B240" s="190"/>
      <c r="D240" s="182" t="s">
        <v>129</v>
      </c>
      <c r="E240" s="191" t="s">
        <v>5</v>
      </c>
      <c r="F240" s="192" t="s">
        <v>118</v>
      </c>
      <c r="H240" s="193">
        <v>4</v>
      </c>
      <c r="I240" s="194"/>
      <c r="L240" s="190"/>
      <c r="M240" s="195"/>
      <c r="N240" s="196"/>
      <c r="O240" s="196"/>
      <c r="P240" s="196"/>
      <c r="Q240" s="196"/>
      <c r="R240" s="196"/>
      <c r="S240" s="196"/>
      <c r="T240" s="197"/>
      <c r="AT240" s="191" t="s">
        <v>129</v>
      </c>
      <c r="AU240" s="191" t="s">
        <v>81</v>
      </c>
      <c r="AV240" s="12" t="s">
        <v>81</v>
      </c>
      <c r="AW240" s="12" t="s">
        <v>33</v>
      </c>
      <c r="AX240" s="12" t="s">
        <v>69</v>
      </c>
      <c r="AY240" s="191" t="s">
        <v>113</v>
      </c>
    </row>
    <row r="241" spans="2:65" s="13" customFormat="1" x14ac:dyDescent="0.3">
      <c r="B241" s="198"/>
      <c r="D241" s="199" t="s">
        <v>129</v>
      </c>
      <c r="E241" s="200" t="s">
        <v>5</v>
      </c>
      <c r="F241" s="201" t="s">
        <v>132</v>
      </c>
      <c r="H241" s="202">
        <v>7</v>
      </c>
      <c r="I241" s="203"/>
      <c r="L241" s="198"/>
      <c r="M241" s="204"/>
      <c r="N241" s="205"/>
      <c r="O241" s="205"/>
      <c r="P241" s="205"/>
      <c r="Q241" s="205"/>
      <c r="R241" s="205"/>
      <c r="S241" s="205"/>
      <c r="T241" s="206"/>
      <c r="AT241" s="207" t="s">
        <v>129</v>
      </c>
      <c r="AU241" s="207" t="s">
        <v>81</v>
      </c>
      <c r="AV241" s="13" t="s">
        <v>118</v>
      </c>
      <c r="AW241" s="13" t="s">
        <v>33</v>
      </c>
      <c r="AX241" s="13" t="s">
        <v>74</v>
      </c>
      <c r="AY241" s="207" t="s">
        <v>113</v>
      </c>
    </row>
    <row r="242" spans="2:65" s="1" customFormat="1" ht="22.5" customHeight="1" x14ac:dyDescent="0.3">
      <c r="B242" s="168"/>
      <c r="C242" s="208" t="s">
        <v>305</v>
      </c>
      <c r="D242" s="208" t="s">
        <v>258</v>
      </c>
      <c r="E242" s="209" t="s">
        <v>306</v>
      </c>
      <c r="F242" s="210" t="s">
        <v>936</v>
      </c>
      <c r="G242" s="211" t="s">
        <v>302</v>
      </c>
      <c r="H242" s="212">
        <v>4</v>
      </c>
      <c r="I242" s="213"/>
      <c r="J242" s="214">
        <f>ROUND(I242*H242,2)</f>
        <v>0</v>
      </c>
      <c r="K242" s="210"/>
      <c r="L242" s="215"/>
      <c r="M242" s="216" t="s">
        <v>5</v>
      </c>
      <c r="N242" s="217" t="s">
        <v>40</v>
      </c>
      <c r="O242" s="41"/>
      <c r="P242" s="178">
        <f>O242*H242</f>
        <v>0</v>
      </c>
      <c r="Q242" s="178">
        <v>6.4000000000000001E-2</v>
      </c>
      <c r="R242" s="178">
        <f>Q242*H242</f>
        <v>0.25600000000000001</v>
      </c>
      <c r="S242" s="178">
        <v>0</v>
      </c>
      <c r="T242" s="179">
        <f>S242*H242</f>
        <v>0</v>
      </c>
      <c r="AR242" s="23" t="s">
        <v>182</v>
      </c>
      <c r="AT242" s="23" t="s">
        <v>258</v>
      </c>
      <c r="AU242" s="23" t="s">
        <v>81</v>
      </c>
      <c r="AY242" s="23" t="s">
        <v>113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23" t="s">
        <v>74</v>
      </c>
      <c r="BK242" s="180">
        <f>ROUND(I242*H242,2)</f>
        <v>0</v>
      </c>
      <c r="BL242" s="23" t="s">
        <v>118</v>
      </c>
      <c r="BM242" s="23" t="s">
        <v>307</v>
      </c>
    </row>
    <row r="243" spans="2:65" s="1" customFormat="1" ht="22.5" customHeight="1" x14ac:dyDescent="0.3">
      <c r="B243" s="168"/>
      <c r="C243" s="208" t="s">
        <v>308</v>
      </c>
      <c r="D243" s="208" t="s">
        <v>258</v>
      </c>
      <c r="E243" s="209" t="s">
        <v>309</v>
      </c>
      <c r="F243" s="210" t="s">
        <v>934</v>
      </c>
      <c r="G243" s="211" t="s">
        <v>302</v>
      </c>
      <c r="H243" s="212">
        <v>3</v>
      </c>
      <c r="I243" s="213"/>
      <c r="J243" s="214">
        <f>ROUND(I243*H243,2)</f>
        <v>0</v>
      </c>
      <c r="K243" s="210"/>
      <c r="L243" s="215"/>
      <c r="M243" s="216" t="s">
        <v>5</v>
      </c>
      <c r="N243" s="217" t="s">
        <v>40</v>
      </c>
      <c r="O243" s="41"/>
      <c r="P243" s="178">
        <f>O243*H243</f>
        <v>0</v>
      </c>
      <c r="Q243" s="178">
        <v>3.9E-2</v>
      </c>
      <c r="R243" s="178">
        <f>Q243*H243</f>
        <v>0.11699999999999999</v>
      </c>
      <c r="S243" s="178">
        <v>0</v>
      </c>
      <c r="T243" s="179">
        <f>S243*H243</f>
        <v>0</v>
      </c>
      <c r="AR243" s="23" t="s">
        <v>182</v>
      </c>
      <c r="AT243" s="23" t="s">
        <v>258</v>
      </c>
      <c r="AU243" s="23" t="s">
        <v>81</v>
      </c>
      <c r="AY243" s="23" t="s">
        <v>113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23" t="s">
        <v>74</v>
      </c>
      <c r="BK243" s="180">
        <f>ROUND(I243*H243,2)</f>
        <v>0</v>
      </c>
      <c r="BL243" s="23" t="s">
        <v>118</v>
      </c>
      <c r="BM243" s="23" t="s">
        <v>310</v>
      </c>
    </row>
    <row r="244" spans="2:65" s="1" customFormat="1" ht="31.5" customHeight="1" x14ac:dyDescent="0.3">
      <c r="B244" s="168"/>
      <c r="C244" s="169" t="s">
        <v>311</v>
      </c>
      <c r="D244" s="169" t="s">
        <v>115</v>
      </c>
      <c r="E244" s="170" t="s">
        <v>312</v>
      </c>
      <c r="F244" s="171" t="s">
        <v>313</v>
      </c>
      <c r="G244" s="172" t="s">
        <v>302</v>
      </c>
      <c r="H244" s="173">
        <v>3</v>
      </c>
      <c r="I244" s="174"/>
      <c r="J244" s="175">
        <f>ROUND(I244*H244,2)</f>
        <v>0</v>
      </c>
      <c r="K244" s="171"/>
      <c r="L244" s="40"/>
      <c r="M244" s="176" t="s">
        <v>5</v>
      </c>
      <c r="N244" s="177" t="s">
        <v>40</v>
      </c>
      <c r="O244" s="41"/>
      <c r="P244" s="178">
        <f>O244*H244</f>
        <v>0</v>
      </c>
      <c r="Q244" s="178">
        <v>6.6E-3</v>
      </c>
      <c r="R244" s="178">
        <f>Q244*H244</f>
        <v>1.9799999999999998E-2</v>
      </c>
      <c r="S244" s="178">
        <v>0</v>
      </c>
      <c r="T244" s="179">
        <f>S244*H244</f>
        <v>0</v>
      </c>
      <c r="AR244" s="23" t="s">
        <v>118</v>
      </c>
      <c r="AT244" s="23" t="s">
        <v>115</v>
      </c>
      <c r="AU244" s="23" t="s">
        <v>81</v>
      </c>
      <c r="AY244" s="23" t="s">
        <v>113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23" t="s">
        <v>74</v>
      </c>
      <c r="BK244" s="180">
        <f>ROUND(I244*H244,2)</f>
        <v>0</v>
      </c>
      <c r="BL244" s="23" t="s">
        <v>118</v>
      </c>
      <c r="BM244" s="23" t="s">
        <v>314</v>
      </c>
    </row>
    <row r="245" spans="2:65" s="11" customFormat="1" x14ac:dyDescent="0.3">
      <c r="B245" s="181"/>
      <c r="D245" s="182" t="s">
        <v>129</v>
      </c>
      <c r="E245" s="183" t="s">
        <v>5</v>
      </c>
      <c r="F245" s="304" t="s">
        <v>933</v>
      </c>
      <c r="H245" s="185" t="s">
        <v>5</v>
      </c>
      <c r="I245" s="186"/>
      <c r="L245" s="181"/>
      <c r="M245" s="187"/>
      <c r="N245" s="188"/>
      <c r="O245" s="188"/>
      <c r="P245" s="188"/>
      <c r="Q245" s="188"/>
      <c r="R245" s="188"/>
      <c r="S245" s="188"/>
      <c r="T245" s="189"/>
      <c r="AT245" s="185" t="s">
        <v>129</v>
      </c>
      <c r="AU245" s="185" t="s">
        <v>81</v>
      </c>
      <c r="AV245" s="11" t="s">
        <v>74</v>
      </c>
      <c r="AW245" s="11" t="s">
        <v>33</v>
      </c>
      <c r="AX245" s="11" t="s">
        <v>69</v>
      </c>
      <c r="AY245" s="185" t="s">
        <v>113</v>
      </c>
    </row>
    <row r="246" spans="2:65" s="12" customFormat="1" x14ac:dyDescent="0.3">
      <c r="B246" s="190"/>
      <c r="D246" s="182" t="s">
        <v>129</v>
      </c>
      <c r="E246" s="191" t="s">
        <v>5</v>
      </c>
      <c r="F246" s="192" t="s">
        <v>124</v>
      </c>
      <c r="H246" s="193">
        <v>3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129</v>
      </c>
      <c r="AU246" s="191" t="s">
        <v>81</v>
      </c>
      <c r="AV246" s="12" t="s">
        <v>81</v>
      </c>
      <c r="AW246" s="12" t="s">
        <v>33</v>
      </c>
      <c r="AX246" s="12" t="s">
        <v>69</v>
      </c>
      <c r="AY246" s="191" t="s">
        <v>113</v>
      </c>
    </row>
    <row r="247" spans="2:65" s="13" customFormat="1" x14ac:dyDescent="0.3">
      <c r="B247" s="198"/>
      <c r="D247" s="199" t="s">
        <v>129</v>
      </c>
      <c r="E247" s="200" t="s">
        <v>5</v>
      </c>
      <c r="F247" s="201" t="s">
        <v>132</v>
      </c>
      <c r="H247" s="202">
        <v>3</v>
      </c>
      <c r="I247" s="203"/>
      <c r="L247" s="198"/>
      <c r="M247" s="204"/>
      <c r="N247" s="205"/>
      <c r="O247" s="205"/>
      <c r="P247" s="205"/>
      <c r="Q247" s="205"/>
      <c r="R247" s="205"/>
      <c r="S247" s="205"/>
      <c r="T247" s="206"/>
      <c r="AT247" s="207" t="s">
        <v>129</v>
      </c>
      <c r="AU247" s="207" t="s">
        <v>81</v>
      </c>
      <c r="AV247" s="13" t="s">
        <v>118</v>
      </c>
      <c r="AW247" s="13" t="s">
        <v>33</v>
      </c>
      <c r="AX247" s="13" t="s">
        <v>74</v>
      </c>
      <c r="AY247" s="207" t="s">
        <v>113</v>
      </c>
    </row>
    <row r="248" spans="2:65" s="1" customFormat="1" ht="22.5" customHeight="1" x14ac:dyDescent="0.3">
      <c r="B248" s="168"/>
      <c r="C248" s="208" t="s">
        <v>315</v>
      </c>
      <c r="D248" s="208" t="s">
        <v>258</v>
      </c>
      <c r="E248" s="209" t="s">
        <v>316</v>
      </c>
      <c r="F248" s="210" t="s">
        <v>938</v>
      </c>
      <c r="G248" s="211" t="s">
        <v>302</v>
      </c>
      <c r="H248" s="212">
        <v>3</v>
      </c>
      <c r="I248" s="213"/>
      <c r="J248" s="214">
        <f>ROUND(I248*H248,2)</f>
        <v>0</v>
      </c>
      <c r="K248" s="210"/>
      <c r="L248" s="215"/>
      <c r="M248" s="216" t="s">
        <v>5</v>
      </c>
      <c r="N248" s="217" t="s">
        <v>40</v>
      </c>
      <c r="O248" s="41"/>
      <c r="P248" s="178">
        <f>O248*H248</f>
        <v>0</v>
      </c>
      <c r="Q248" s="178">
        <v>6.3E-2</v>
      </c>
      <c r="R248" s="178">
        <f>Q248*H248</f>
        <v>0.189</v>
      </c>
      <c r="S248" s="178">
        <v>0</v>
      </c>
      <c r="T248" s="179">
        <f>S248*H248</f>
        <v>0</v>
      </c>
      <c r="AR248" s="23" t="s">
        <v>182</v>
      </c>
      <c r="AT248" s="23" t="s">
        <v>258</v>
      </c>
      <c r="AU248" s="23" t="s">
        <v>81</v>
      </c>
      <c r="AY248" s="23" t="s">
        <v>113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23" t="s">
        <v>74</v>
      </c>
      <c r="BK248" s="180">
        <f>ROUND(I248*H248,2)</f>
        <v>0</v>
      </c>
      <c r="BL248" s="23" t="s">
        <v>118</v>
      </c>
      <c r="BM248" s="23" t="s">
        <v>317</v>
      </c>
    </row>
    <row r="249" spans="2:65" s="1" customFormat="1" ht="31.5" customHeight="1" x14ac:dyDescent="0.3">
      <c r="B249" s="168"/>
      <c r="C249" s="169" t="s">
        <v>318</v>
      </c>
      <c r="D249" s="169" t="s">
        <v>115</v>
      </c>
      <c r="E249" s="170" t="s">
        <v>319</v>
      </c>
      <c r="F249" s="171" t="s">
        <v>320</v>
      </c>
      <c r="G249" s="172" t="s">
        <v>127</v>
      </c>
      <c r="H249" s="173">
        <v>12.569000000000001</v>
      </c>
      <c r="I249" s="174"/>
      <c r="J249" s="175">
        <f>ROUND(I249*H249,2)</f>
        <v>0</v>
      </c>
      <c r="K249" s="171"/>
      <c r="L249" s="40"/>
      <c r="M249" s="176" t="s">
        <v>5</v>
      </c>
      <c r="N249" s="177" t="s">
        <v>40</v>
      </c>
      <c r="O249" s="41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AR249" s="23" t="s">
        <v>118</v>
      </c>
      <c r="AT249" s="23" t="s">
        <v>115</v>
      </c>
      <c r="AU249" s="23" t="s">
        <v>81</v>
      </c>
      <c r="AY249" s="23" t="s">
        <v>113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23" t="s">
        <v>74</v>
      </c>
      <c r="BK249" s="180">
        <f>ROUND(I249*H249,2)</f>
        <v>0</v>
      </c>
      <c r="BL249" s="23" t="s">
        <v>118</v>
      </c>
      <c r="BM249" s="23" t="s">
        <v>321</v>
      </c>
    </row>
    <row r="250" spans="2:65" s="11" customFormat="1" x14ac:dyDescent="0.3">
      <c r="B250" s="181"/>
      <c r="D250" s="182" t="s">
        <v>129</v>
      </c>
      <c r="E250" s="183" t="s">
        <v>5</v>
      </c>
      <c r="F250" s="304" t="s">
        <v>939</v>
      </c>
      <c r="H250" s="185" t="s">
        <v>5</v>
      </c>
      <c r="I250" s="186"/>
      <c r="L250" s="181"/>
      <c r="M250" s="187"/>
      <c r="N250" s="188"/>
      <c r="O250" s="188"/>
      <c r="P250" s="188"/>
      <c r="Q250" s="188"/>
      <c r="R250" s="188"/>
      <c r="S250" s="188"/>
      <c r="T250" s="189"/>
      <c r="AT250" s="185" t="s">
        <v>129</v>
      </c>
      <c r="AU250" s="185" t="s">
        <v>81</v>
      </c>
      <c r="AV250" s="11" t="s">
        <v>74</v>
      </c>
      <c r="AW250" s="11" t="s">
        <v>33</v>
      </c>
      <c r="AX250" s="11" t="s">
        <v>69</v>
      </c>
      <c r="AY250" s="185" t="s">
        <v>113</v>
      </c>
    </row>
    <row r="251" spans="2:65" s="12" customFormat="1" x14ac:dyDescent="0.3">
      <c r="B251" s="190"/>
      <c r="D251" s="182" t="s">
        <v>129</v>
      </c>
      <c r="E251" s="191" t="s">
        <v>5</v>
      </c>
      <c r="F251" s="192" t="s">
        <v>322</v>
      </c>
      <c r="H251" s="193">
        <v>12.569000000000001</v>
      </c>
      <c r="I251" s="194"/>
      <c r="L251" s="190"/>
      <c r="M251" s="195"/>
      <c r="N251" s="196"/>
      <c r="O251" s="196"/>
      <c r="P251" s="196"/>
      <c r="Q251" s="196"/>
      <c r="R251" s="196"/>
      <c r="S251" s="196"/>
      <c r="T251" s="197"/>
      <c r="AT251" s="191" t="s">
        <v>129</v>
      </c>
      <c r="AU251" s="191" t="s">
        <v>81</v>
      </c>
      <c r="AV251" s="12" t="s">
        <v>81</v>
      </c>
      <c r="AW251" s="12" t="s">
        <v>33</v>
      </c>
      <c r="AX251" s="12" t="s">
        <v>69</v>
      </c>
      <c r="AY251" s="191" t="s">
        <v>113</v>
      </c>
    </row>
    <row r="252" spans="2:65" s="13" customFormat="1" x14ac:dyDescent="0.3">
      <c r="B252" s="198"/>
      <c r="D252" s="199" t="s">
        <v>129</v>
      </c>
      <c r="E252" s="200" t="s">
        <v>5</v>
      </c>
      <c r="F252" s="201" t="s">
        <v>132</v>
      </c>
      <c r="H252" s="202">
        <v>12.569000000000001</v>
      </c>
      <c r="I252" s="203"/>
      <c r="L252" s="198"/>
      <c r="M252" s="204"/>
      <c r="N252" s="205"/>
      <c r="O252" s="205"/>
      <c r="P252" s="205"/>
      <c r="Q252" s="205"/>
      <c r="R252" s="205"/>
      <c r="S252" s="205"/>
      <c r="T252" s="206"/>
      <c r="AT252" s="207" t="s">
        <v>129</v>
      </c>
      <c r="AU252" s="207" t="s">
        <v>81</v>
      </c>
      <c r="AV252" s="13" t="s">
        <v>118</v>
      </c>
      <c r="AW252" s="13" t="s">
        <v>33</v>
      </c>
      <c r="AX252" s="13" t="s">
        <v>74</v>
      </c>
      <c r="AY252" s="207" t="s">
        <v>113</v>
      </c>
    </row>
    <row r="253" spans="2:65" s="1" customFormat="1" ht="31.5" customHeight="1" x14ac:dyDescent="0.3">
      <c r="B253" s="168"/>
      <c r="C253" s="169" t="s">
        <v>323</v>
      </c>
      <c r="D253" s="169" t="s">
        <v>115</v>
      </c>
      <c r="E253" s="170" t="s">
        <v>324</v>
      </c>
      <c r="F253" s="171" t="s">
        <v>325</v>
      </c>
      <c r="G253" s="172" t="s">
        <v>127</v>
      </c>
      <c r="H253" s="173">
        <v>4.2530000000000001</v>
      </c>
      <c r="I253" s="174"/>
      <c r="J253" s="175">
        <f>ROUND(I253*H253,2)</f>
        <v>0</v>
      </c>
      <c r="K253" s="171"/>
      <c r="L253" s="40"/>
      <c r="M253" s="176" t="s">
        <v>5</v>
      </c>
      <c r="N253" s="177" t="s">
        <v>40</v>
      </c>
      <c r="O253" s="41"/>
      <c r="P253" s="178">
        <f>O253*H253</f>
        <v>0</v>
      </c>
      <c r="Q253" s="178">
        <v>0</v>
      </c>
      <c r="R253" s="178">
        <f>Q253*H253</f>
        <v>0</v>
      </c>
      <c r="S253" s="178">
        <v>0</v>
      </c>
      <c r="T253" s="179">
        <f>S253*H253</f>
        <v>0</v>
      </c>
      <c r="AR253" s="23" t="s">
        <v>118</v>
      </c>
      <c r="AT253" s="23" t="s">
        <v>115</v>
      </c>
      <c r="AU253" s="23" t="s">
        <v>81</v>
      </c>
      <c r="AY253" s="23" t="s">
        <v>113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23" t="s">
        <v>74</v>
      </c>
      <c r="BK253" s="180">
        <f>ROUND(I253*H253,2)</f>
        <v>0</v>
      </c>
      <c r="BL253" s="23" t="s">
        <v>118</v>
      </c>
      <c r="BM253" s="23" t="s">
        <v>326</v>
      </c>
    </row>
    <row r="254" spans="2:65" s="11" customFormat="1" x14ac:dyDescent="0.3">
      <c r="B254" s="181"/>
      <c r="D254" s="182" t="s">
        <v>129</v>
      </c>
      <c r="E254" s="183" t="s">
        <v>5</v>
      </c>
      <c r="F254" s="304" t="s">
        <v>940</v>
      </c>
      <c r="H254" s="185" t="s">
        <v>5</v>
      </c>
      <c r="I254" s="186"/>
      <c r="L254" s="181"/>
      <c r="M254" s="187"/>
      <c r="N254" s="188"/>
      <c r="O254" s="188"/>
      <c r="P254" s="188"/>
      <c r="Q254" s="188"/>
      <c r="R254" s="188"/>
      <c r="S254" s="188"/>
      <c r="T254" s="189"/>
      <c r="AT254" s="185" t="s">
        <v>129</v>
      </c>
      <c r="AU254" s="185" t="s">
        <v>81</v>
      </c>
      <c r="AV254" s="11" t="s">
        <v>74</v>
      </c>
      <c r="AW254" s="11" t="s">
        <v>33</v>
      </c>
      <c r="AX254" s="11" t="s">
        <v>69</v>
      </c>
      <c r="AY254" s="185" t="s">
        <v>113</v>
      </c>
    </row>
    <row r="255" spans="2:65" s="12" customFormat="1" x14ac:dyDescent="0.3">
      <c r="B255" s="190"/>
      <c r="D255" s="182" t="s">
        <v>129</v>
      </c>
      <c r="E255" s="191" t="s">
        <v>5</v>
      </c>
      <c r="F255" s="192" t="s">
        <v>283</v>
      </c>
      <c r="H255" s="193">
        <v>1.452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129</v>
      </c>
      <c r="AU255" s="191" t="s">
        <v>81</v>
      </c>
      <c r="AV255" s="12" t="s">
        <v>81</v>
      </c>
      <c r="AW255" s="12" t="s">
        <v>33</v>
      </c>
      <c r="AX255" s="12" t="s">
        <v>69</v>
      </c>
      <c r="AY255" s="191" t="s">
        <v>113</v>
      </c>
    </row>
    <row r="256" spans="2:65" s="11" customFormat="1" x14ac:dyDescent="0.3">
      <c r="B256" s="181"/>
      <c r="D256" s="182" t="s">
        <v>129</v>
      </c>
      <c r="E256" s="183" t="s">
        <v>5</v>
      </c>
      <c r="F256" s="304" t="s">
        <v>942</v>
      </c>
      <c r="H256" s="185" t="s">
        <v>5</v>
      </c>
      <c r="I256" s="186"/>
      <c r="L256" s="181"/>
      <c r="M256" s="187"/>
      <c r="N256" s="188"/>
      <c r="O256" s="188"/>
      <c r="P256" s="188"/>
      <c r="Q256" s="188"/>
      <c r="R256" s="188"/>
      <c r="S256" s="188"/>
      <c r="T256" s="189"/>
      <c r="AT256" s="185" t="s">
        <v>129</v>
      </c>
      <c r="AU256" s="185" t="s">
        <v>81</v>
      </c>
      <c r="AV256" s="11" t="s">
        <v>74</v>
      </c>
      <c r="AW256" s="11" t="s">
        <v>33</v>
      </c>
      <c r="AX256" s="11" t="s">
        <v>69</v>
      </c>
      <c r="AY256" s="185" t="s">
        <v>113</v>
      </c>
    </row>
    <row r="257" spans="2:65" s="12" customFormat="1" x14ac:dyDescent="0.3">
      <c r="B257" s="190"/>
      <c r="D257" s="182" t="s">
        <v>129</v>
      </c>
      <c r="E257" s="191" t="s">
        <v>5</v>
      </c>
      <c r="F257" s="192" t="s">
        <v>327</v>
      </c>
      <c r="H257" s="193">
        <v>2.8010000000000002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129</v>
      </c>
      <c r="AU257" s="191" t="s">
        <v>81</v>
      </c>
      <c r="AV257" s="12" t="s">
        <v>81</v>
      </c>
      <c r="AW257" s="12" t="s">
        <v>33</v>
      </c>
      <c r="AX257" s="12" t="s">
        <v>69</v>
      </c>
      <c r="AY257" s="191" t="s">
        <v>113</v>
      </c>
    </row>
    <row r="258" spans="2:65" s="13" customFormat="1" x14ac:dyDescent="0.3">
      <c r="B258" s="198"/>
      <c r="D258" s="199" t="s">
        <v>129</v>
      </c>
      <c r="E258" s="200" t="s">
        <v>5</v>
      </c>
      <c r="F258" s="201" t="s">
        <v>132</v>
      </c>
      <c r="H258" s="202">
        <v>4.2530000000000001</v>
      </c>
      <c r="I258" s="203"/>
      <c r="L258" s="198"/>
      <c r="M258" s="204"/>
      <c r="N258" s="205"/>
      <c r="O258" s="205"/>
      <c r="P258" s="205"/>
      <c r="Q258" s="205"/>
      <c r="R258" s="205"/>
      <c r="S258" s="205"/>
      <c r="T258" s="206"/>
      <c r="AT258" s="207" t="s">
        <v>129</v>
      </c>
      <c r="AU258" s="207" t="s">
        <v>81</v>
      </c>
      <c r="AV258" s="13" t="s">
        <v>118</v>
      </c>
      <c r="AW258" s="13" t="s">
        <v>33</v>
      </c>
      <c r="AX258" s="13" t="s">
        <v>74</v>
      </c>
      <c r="AY258" s="207" t="s">
        <v>113</v>
      </c>
    </row>
    <row r="259" spans="2:65" s="1" customFormat="1" ht="31.5" customHeight="1" x14ac:dyDescent="0.3">
      <c r="B259" s="168"/>
      <c r="C259" s="169" t="s">
        <v>328</v>
      </c>
      <c r="D259" s="169" t="s">
        <v>115</v>
      </c>
      <c r="E259" s="170" t="s">
        <v>329</v>
      </c>
      <c r="F259" s="171" t="s">
        <v>330</v>
      </c>
      <c r="G259" s="172" t="s">
        <v>174</v>
      </c>
      <c r="H259" s="173">
        <v>6.48</v>
      </c>
      <c r="I259" s="174"/>
      <c r="J259" s="175">
        <f>ROUND(I259*H259,2)</f>
        <v>0</v>
      </c>
      <c r="K259" s="171"/>
      <c r="L259" s="40"/>
      <c r="M259" s="176" t="s">
        <v>5</v>
      </c>
      <c r="N259" s="177" t="s">
        <v>40</v>
      </c>
      <c r="O259" s="41"/>
      <c r="P259" s="178">
        <f>O259*H259</f>
        <v>0</v>
      </c>
      <c r="Q259" s="178">
        <v>6.3200000000000001E-3</v>
      </c>
      <c r="R259" s="178">
        <f>Q259*H259</f>
        <v>4.0953600000000007E-2</v>
      </c>
      <c r="S259" s="178">
        <v>0</v>
      </c>
      <c r="T259" s="179">
        <f>S259*H259</f>
        <v>0</v>
      </c>
      <c r="AR259" s="23" t="s">
        <v>118</v>
      </c>
      <c r="AT259" s="23" t="s">
        <v>115</v>
      </c>
      <c r="AU259" s="23" t="s">
        <v>81</v>
      </c>
      <c r="AY259" s="23" t="s">
        <v>113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23" t="s">
        <v>74</v>
      </c>
      <c r="BK259" s="180">
        <f>ROUND(I259*H259,2)</f>
        <v>0</v>
      </c>
      <c r="BL259" s="23" t="s">
        <v>118</v>
      </c>
      <c r="BM259" s="23" t="s">
        <v>331</v>
      </c>
    </row>
    <row r="260" spans="2:65" s="11" customFormat="1" x14ac:dyDescent="0.3">
      <c r="B260" s="181"/>
      <c r="D260" s="182" t="s">
        <v>129</v>
      </c>
      <c r="E260" s="183" t="s">
        <v>5</v>
      </c>
      <c r="F260" s="304" t="s">
        <v>941</v>
      </c>
      <c r="H260" s="185" t="s">
        <v>5</v>
      </c>
      <c r="I260" s="186"/>
      <c r="L260" s="181"/>
      <c r="M260" s="187"/>
      <c r="N260" s="188"/>
      <c r="O260" s="188"/>
      <c r="P260" s="188"/>
      <c r="Q260" s="188"/>
      <c r="R260" s="188"/>
      <c r="S260" s="188"/>
      <c r="T260" s="189"/>
      <c r="AT260" s="185" t="s">
        <v>129</v>
      </c>
      <c r="AU260" s="185" t="s">
        <v>81</v>
      </c>
      <c r="AV260" s="11" t="s">
        <v>74</v>
      </c>
      <c r="AW260" s="11" t="s">
        <v>33</v>
      </c>
      <c r="AX260" s="11" t="s">
        <v>69</v>
      </c>
      <c r="AY260" s="185" t="s">
        <v>113</v>
      </c>
    </row>
    <row r="261" spans="2:65" s="12" customFormat="1" x14ac:dyDescent="0.3">
      <c r="B261" s="190"/>
      <c r="D261" s="182" t="s">
        <v>129</v>
      </c>
      <c r="E261" s="191" t="s">
        <v>5</v>
      </c>
      <c r="F261" s="192" t="s">
        <v>332</v>
      </c>
      <c r="H261" s="193">
        <v>2.64</v>
      </c>
      <c r="I261" s="194"/>
      <c r="L261" s="190"/>
      <c r="M261" s="195"/>
      <c r="N261" s="196"/>
      <c r="O261" s="196"/>
      <c r="P261" s="196"/>
      <c r="Q261" s="196"/>
      <c r="R261" s="196"/>
      <c r="S261" s="196"/>
      <c r="T261" s="197"/>
      <c r="AT261" s="191" t="s">
        <v>129</v>
      </c>
      <c r="AU261" s="191" t="s">
        <v>81</v>
      </c>
      <c r="AV261" s="12" t="s">
        <v>81</v>
      </c>
      <c r="AW261" s="12" t="s">
        <v>33</v>
      </c>
      <c r="AX261" s="12" t="s">
        <v>69</v>
      </c>
      <c r="AY261" s="191" t="s">
        <v>113</v>
      </c>
    </row>
    <row r="262" spans="2:65" s="11" customFormat="1" x14ac:dyDescent="0.3">
      <c r="B262" s="181"/>
      <c r="D262" s="182" t="s">
        <v>129</v>
      </c>
      <c r="E262" s="183" t="s">
        <v>5</v>
      </c>
      <c r="F262" s="304" t="s">
        <v>943</v>
      </c>
      <c r="H262" s="185" t="s">
        <v>5</v>
      </c>
      <c r="I262" s="186"/>
      <c r="L262" s="181"/>
      <c r="M262" s="187"/>
      <c r="N262" s="188"/>
      <c r="O262" s="188"/>
      <c r="P262" s="188"/>
      <c r="Q262" s="188"/>
      <c r="R262" s="188"/>
      <c r="S262" s="188"/>
      <c r="T262" s="189"/>
      <c r="AT262" s="185" t="s">
        <v>129</v>
      </c>
      <c r="AU262" s="185" t="s">
        <v>81</v>
      </c>
      <c r="AV262" s="11" t="s">
        <v>74</v>
      </c>
      <c r="AW262" s="11" t="s">
        <v>33</v>
      </c>
      <c r="AX262" s="11" t="s">
        <v>69</v>
      </c>
      <c r="AY262" s="185" t="s">
        <v>113</v>
      </c>
    </row>
    <row r="263" spans="2:65" s="12" customFormat="1" x14ac:dyDescent="0.3">
      <c r="B263" s="190"/>
      <c r="D263" s="182" t="s">
        <v>129</v>
      </c>
      <c r="E263" s="191" t="s">
        <v>5</v>
      </c>
      <c r="F263" s="192" t="s">
        <v>333</v>
      </c>
      <c r="H263" s="193">
        <v>3.84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129</v>
      </c>
      <c r="AU263" s="191" t="s">
        <v>81</v>
      </c>
      <c r="AV263" s="12" t="s">
        <v>81</v>
      </c>
      <c r="AW263" s="12" t="s">
        <v>33</v>
      </c>
      <c r="AX263" s="12" t="s">
        <v>69</v>
      </c>
      <c r="AY263" s="191" t="s">
        <v>113</v>
      </c>
    </row>
    <row r="264" spans="2:65" s="13" customFormat="1" x14ac:dyDescent="0.3">
      <c r="B264" s="198"/>
      <c r="D264" s="199" t="s">
        <v>129</v>
      </c>
      <c r="E264" s="200" t="s">
        <v>5</v>
      </c>
      <c r="F264" s="201" t="s">
        <v>132</v>
      </c>
      <c r="H264" s="202">
        <v>6.48</v>
      </c>
      <c r="I264" s="203"/>
      <c r="L264" s="198"/>
      <c r="M264" s="204"/>
      <c r="N264" s="205"/>
      <c r="O264" s="205"/>
      <c r="P264" s="205"/>
      <c r="Q264" s="205"/>
      <c r="R264" s="205"/>
      <c r="S264" s="205"/>
      <c r="T264" s="206"/>
      <c r="AT264" s="207" t="s">
        <v>129</v>
      </c>
      <c r="AU264" s="207" t="s">
        <v>81</v>
      </c>
      <c r="AV264" s="13" t="s">
        <v>118</v>
      </c>
      <c r="AW264" s="13" t="s">
        <v>33</v>
      </c>
      <c r="AX264" s="13" t="s">
        <v>74</v>
      </c>
      <c r="AY264" s="207" t="s">
        <v>113</v>
      </c>
    </row>
    <row r="265" spans="2:65" s="1" customFormat="1" ht="31.5" customHeight="1" x14ac:dyDescent="0.3">
      <c r="B265" s="168"/>
      <c r="C265" s="169" t="s">
        <v>334</v>
      </c>
      <c r="D265" s="169" t="s">
        <v>115</v>
      </c>
      <c r="E265" s="170" t="s">
        <v>335</v>
      </c>
      <c r="F265" s="171" t="s">
        <v>336</v>
      </c>
      <c r="G265" s="172" t="s">
        <v>232</v>
      </c>
      <c r="H265" s="173">
        <v>0.316</v>
      </c>
      <c r="I265" s="174"/>
      <c r="J265" s="175">
        <f>ROUND(I265*H265,2)</f>
        <v>0</v>
      </c>
      <c r="K265" s="171"/>
      <c r="L265" s="40"/>
      <c r="M265" s="176" t="s">
        <v>5</v>
      </c>
      <c r="N265" s="177" t="s">
        <v>40</v>
      </c>
      <c r="O265" s="41"/>
      <c r="P265" s="178">
        <f>O265*H265</f>
        <v>0</v>
      </c>
      <c r="Q265" s="178">
        <v>0.84758</v>
      </c>
      <c r="R265" s="178">
        <f>Q265*H265</f>
        <v>0.26783528000000001</v>
      </c>
      <c r="S265" s="178">
        <v>0</v>
      </c>
      <c r="T265" s="179">
        <f>S265*H265</f>
        <v>0</v>
      </c>
      <c r="AR265" s="23" t="s">
        <v>118</v>
      </c>
      <c r="AT265" s="23" t="s">
        <v>115</v>
      </c>
      <c r="AU265" s="23" t="s">
        <v>81</v>
      </c>
      <c r="AY265" s="23" t="s">
        <v>113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3" t="s">
        <v>74</v>
      </c>
      <c r="BK265" s="180">
        <f>ROUND(I265*H265,2)</f>
        <v>0</v>
      </c>
      <c r="BL265" s="23" t="s">
        <v>118</v>
      </c>
      <c r="BM265" s="23" t="s">
        <v>337</v>
      </c>
    </row>
    <row r="266" spans="2:65" s="11" customFormat="1" x14ac:dyDescent="0.3">
      <c r="B266" s="181"/>
      <c r="D266" s="182" t="s">
        <v>129</v>
      </c>
      <c r="E266" s="183" t="s">
        <v>5</v>
      </c>
      <c r="F266" s="304" t="s">
        <v>944</v>
      </c>
      <c r="H266" s="185" t="s">
        <v>5</v>
      </c>
      <c r="I266" s="186"/>
      <c r="L266" s="181"/>
      <c r="M266" s="187"/>
      <c r="N266" s="188"/>
      <c r="O266" s="188"/>
      <c r="P266" s="188"/>
      <c r="Q266" s="188"/>
      <c r="R266" s="188"/>
      <c r="S266" s="188"/>
      <c r="T266" s="189"/>
      <c r="AT266" s="185" t="s">
        <v>129</v>
      </c>
      <c r="AU266" s="185" t="s">
        <v>81</v>
      </c>
      <c r="AV266" s="11" t="s">
        <v>74</v>
      </c>
      <c r="AW266" s="11" t="s">
        <v>33</v>
      </c>
      <c r="AX266" s="11" t="s">
        <v>69</v>
      </c>
      <c r="AY266" s="185" t="s">
        <v>113</v>
      </c>
    </row>
    <row r="267" spans="2:65" s="12" customFormat="1" x14ac:dyDescent="0.3">
      <c r="B267" s="190"/>
      <c r="D267" s="182" t="s">
        <v>129</v>
      </c>
      <c r="E267" s="191" t="s">
        <v>5</v>
      </c>
      <c r="F267" s="192">
        <v>0.11</v>
      </c>
      <c r="H267" s="193">
        <v>0.106</v>
      </c>
      <c r="I267" s="194"/>
      <c r="L267" s="190"/>
      <c r="M267" s="195"/>
      <c r="N267" s="196"/>
      <c r="O267" s="196"/>
      <c r="P267" s="196"/>
      <c r="Q267" s="196"/>
      <c r="R267" s="196"/>
      <c r="S267" s="196"/>
      <c r="T267" s="197"/>
      <c r="AT267" s="191" t="s">
        <v>129</v>
      </c>
      <c r="AU267" s="191" t="s">
        <v>81</v>
      </c>
      <c r="AV267" s="12" t="s">
        <v>81</v>
      </c>
      <c r="AW267" s="12" t="s">
        <v>33</v>
      </c>
      <c r="AX267" s="12" t="s">
        <v>69</v>
      </c>
      <c r="AY267" s="191" t="s">
        <v>113</v>
      </c>
    </row>
    <row r="268" spans="2:65" s="11" customFormat="1" x14ac:dyDescent="0.3">
      <c r="B268" s="181"/>
      <c r="D268" s="182" t="s">
        <v>129</v>
      </c>
      <c r="E268" s="183" t="s">
        <v>5</v>
      </c>
      <c r="F268" s="304" t="s">
        <v>945</v>
      </c>
      <c r="H268" s="185" t="s">
        <v>5</v>
      </c>
      <c r="I268" s="186"/>
      <c r="L268" s="181"/>
      <c r="M268" s="187"/>
      <c r="N268" s="188"/>
      <c r="O268" s="188"/>
      <c r="P268" s="188"/>
      <c r="Q268" s="188"/>
      <c r="R268" s="188"/>
      <c r="S268" s="188"/>
      <c r="T268" s="189"/>
      <c r="AT268" s="185" t="s">
        <v>129</v>
      </c>
      <c r="AU268" s="185" t="s">
        <v>81</v>
      </c>
      <c r="AV268" s="11" t="s">
        <v>74</v>
      </c>
      <c r="AW268" s="11" t="s">
        <v>33</v>
      </c>
      <c r="AX268" s="11" t="s">
        <v>69</v>
      </c>
      <c r="AY268" s="185" t="s">
        <v>113</v>
      </c>
    </row>
    <row r="269" spans="2:65" s="12" customFormat="1" x14ac:dyDescent="0.3">
      <c r="B269" s="190"/>
      <c r="D269" s="182" t="s">
        <v>129</v>
      </c>
      <c r="E269" s="191" t="s">
        <v>5</v>
      </c>
      <c r="F269" s="192" t="s">
        <v>338</v>
      </c>
      <c r="H269" s="193">
        <v>0.21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129</v>
      </c>
      <c r="AU269" s="191" t="s">
        <v>81</v>
      </c>
      <c r="AV269" s="12" t="s">
        <v>81</v>
      </c>
      <c r="AW269" s="12" t="s">
        <v>33</v>
      </c>
      <c r="AX269" s="12" t="s">
        <v>69</v>
      </c>
      <c r="AY269" s="191" t="s">
        <v>113</v>
      </c>
    </row>
    <row r="270" spans="2:65" s="13" customFormat="1" x14ac:dyDescent="0.3">
      <c r="B270" s="198"/>
      <c r="D270" s="182" t="s">
        <v>129</v>
      </c>
      <c r="E270" s="218" t="s">
        <v>5</v>
      </c>
      <c r="F270" s="219" t="s">
        <v>132</v>
      </c>
      <c r="H270" s="220">
        <v>0.316</v>
      </c>
      <c r="I270" s="203"/>
      <c r="L270" s="198"/>
      <c r="M270" s="204"/>
      <c r="N270" s="205"/>
      <c r="O270" s="205"/>
      <c r="P270" s="205"/>
      <c r="Q270" s="205"/>
      <c r="R270" s="205"/>
      <c r="S270" s="205"/>
      <c r="T270" s="206"/>
      <c r="AT270" s="207" t="s">
        <v>129</v>
      </c>
      <c r="AU270" s="207" t="s">
        <v>81</v>
      </c>
      <c r="AV270" s="13" t="s">
        <v>118</v>
      </c>
      <c r="AW270" s="13" t="s">
        <v>33</v>
      </c>
      <c r="AX270" s="13" t="s">
        <v>74</v>
      </c>
      <c r="AY270" s="207" t="s">
        <v>113</v>
      </c>
    </row>
    <row r="271" spans="2:65" s="10" customFormat="1" ht="29.85" customHeight="1" x14ac:dyDescent="0.3">
      <c r="B271" s="154"/>
      <c r="D271" s="165" t="s">
        <v>68</v>
      </c>
      <c r="E271" s="166" t="s">
        <v>182</v>
      </c>
      <c r="F271" s="166" t="s">
        <v>339</v>
      </c>
      <c r="I271" s="157"/>
      <c r="J271" s="167">
        <f>BK271</f>
        <v>0</v>
      </c>
      <c r="L271" s="154"/>
      <c r="M271" s="159"/>
      <c r="N271" s="160"/>
      <c r="O271" s="160"/>
      <c r="P271" s="161">
        <f>SUM(P272:P530)</f>
        <v>0</v>
      </c>
      <c r="Q271" s="160"/>
      <c r="R271" s="161">
        <f>SUM(R272:R530)</f>
        <v>116.27641319999998</v>
      </c>
      <c r="S271" s="160"/>
      <c r="T271" s="162">
        <f>SUM(T272:T530)</f>
        <v>0</v>
      </c>
      <c r="AR271" s="155" t="s">
        <v>74</v>
      </c>
      <c r="AT271" s="163" t="s">
        <v>68</v>
      </c>
      <c r="AU271" s="163" t="s">
        <v>74</v>
      </c>
      <c r="AY271" s="155" t="s">
        <v>113</v>
      </c>
      <c r="BK271" s="164">
        <f>SUM(BK272:BK530)</f>
        <v>0</v>
      </c>
    </row>
    <row r="272" spans="2:65" s="1" customFormat="1" ht="22.5" customHeight="1" x14ac:dyDescent="0.3">
      <c r="B272" s="168"/>
      <c r="C272" s="169" t="s">
        <v>340</v>
      </c>
      <c r="D272" s="169" t="s">
        <v>115</v>
      </c>
      <c r="E272" s="170" t="s">
        <v>341</v>
      </c>
      <c r="F272" s="171" t="s">
        <v>946</v>
      </c>
      <c r="G272" s="172" t="s">
        <v>342</v>
      </c>
      <c r="H272" s="173">
        <v>605</v>
      </c>
      <c r="I272" s="174"/>
      <c r="J272" s="175">
        <f>ROUND(I272*H272,2)</f>
        <v>0</v>
      </c>
      <c r="K272" s="171" t="s">
        <v>5</v>
      </c>
      <c r="L272" s="40"/>
      <c r="M272" s="176" t="s">
        <v>5</v>
      </c>
      <c r="N272" s="177" t="s">
        <v>40</v>
      </c>
      <c r="O272" s="41"/>
      <c r="P272" s="178">
        <f>O272*H272</f>
        <v>0</v>
      </c>
      <c r="Q272" s="178">
        <v>0</v>
      </c>
      <c r="R272" s="178">
        <f>Q272*H272</f>
        <v>0</v>
      </c>
      <c r="S272" s="178">
        <v>0</v>
      </c>
      <c r="T272" s="179">
        <f>S272*H272</f>
        <v>0</v>
      </c>
      <c r="AR272" s="23" t="s">
        <v>118</v>
      </c>
      <c r="AT272" s="23" t="s">
        <v>115</v>
      </c>
      <c r="AU272" s="23" t="s">
        <v>81</v>
      </c>
      <c r="AY272" s="23" t="s">
        <v>113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23" t="s">
        <v>74</v>
      </c>
      <c r="BK272" s="180">
        <f>ROUND(I272*H272,2)</f>
        <v>0</v>
      </c>
      <c r="BL272" s="23" t="s">
        <v>118</v>
      </c>
      <c r="BM272" s="23" t="s">
        <v>343</v>
      </c>
    </row>
    <row r="273" spans="2:65" s="12" customFormat="1" x14ac:dyDescent="0.3">
      <c r="B273" s="190"/>
      <c r="D273" s="182" t="s">
        <v>129</v>
      </c>
      <c r="E273" s="191" t="s">
        <v>5</v>
      </c>
      <c r="F273" s="192" t="s">
        <v>344</v>
      </c>
      <c r="H273" s="193">
        <v>605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1" t="s">
        <v>129</v>
      </c>
      <c r="AU273" s="191" t="s">
        <v>81</v>
      </c>
      <c r="AV273" s="12" t="s">
        <v>81</v>
      </c>
      <c r="AW273" s="12" t="s">
        <v>33</v>
      </c>
      <c r="AX273" s="12" t="s">
        <v>69</v>
      </c>
      <c r="AY273" s="191" t="s">
        <v>113</v>
      </c>
    </row>
    <row r="274" spans="2:65" s="13" customFormat="1" x14ac:dyDescent="0.3">
      <c r="B274" s="198"/>
      <c r="D274" s="199" t="s">
        <v>129</v>
      </c>
      <c r="E274" s="200" t="s">
        <v>5</v>
      </c>
      <c r="F274" s="201" t="s">
        <v>132</v>
      </c>
      <c r="H274" s="202">
        <v>605</v>
      </c>
      <c r="I274" s="203"/>
      <c r="L274" s="198"/>
      <c r="M274" s="204"/>
      <c r="N274" s="205"/>
      <c r="O274" s="205"/>
      <c r="P274" s="205"/>
      <c r="Q274" s="205"/>
      <c r="R274" s="205"/>
      <c r="S274" s="205"/>
      <c r="T274" s="206"/>
      <c r="AT274" s="207" t="s">
        <v>129</v>
      </c>
      <c r="AU274" s="207" t="s">
        <v>81</v>
      </c>
      <c r="AV274" s="13" t="s">
        <v>118</v>
      </c>
      <c r="AW274" s="13" t="s">
        <v>33</v>
      </c>
      <c r="AX274" s="13" t="s">
        <v>74</v>
      </c>
      <c r="AY274" s="207" t="s">
        <v>113</v>
      </c>
    </row>
    <row r="275" spans="2:65" s="1" customFormat="1" ht="22.5" customHeight="1" x14ac:dyDescent="0.3">
      <c r="B275" s="168"/>
      <c r="C275" s="169" t="s">
        <v>345</v>
      </c>
      <c r="D275" s="169" t="s">
        <v>115</v>
      </c>
      <c r="E275" s="170" t="s">
        <v>346</v>
      </c>
      <c r="F275" s="171" t="s">
        <v>947</v>
      </c>
      <c r="G275" s="172" t="s">
        <v>342</v>
      </c>
      <c r="H275" s="173">
        <v>570</v>
      </c>
      <c r="I275" s="174"/>
      <c r="J275" s="175">
        <f>ROUND(I275*H275,2)</f>
        <v>0</v>
      </c>
      <c r="K275" s="171" t="s">
        <v>5</v>
      </c>
      <c r="L275" s="40"/>
      <c r="M275" s="176" t="s">
        <v>5</v>
      </c>
      <c r="N275" s="177" t="s">
        <v>40</v>
      </c>
      <c r="O275" s="41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AR275" s="23" t="s">
        <v>118</v>
      </c>
      <c r="AT275" s="23" t="s">
        <v>115</v>
      </c>
      <c r="AU275" s="23" t="s">
        <v>81</v>
      </c>
      <c r="AY275" s="23" t="s">
        <v>113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23" t="s">
        <v>74</v>
      </c>
      <c r="BK275" s="180">
        <f>ROUND(I275*H275,2)</f>
        <v>0</v>
      </c>
      <c r="BL275" s="23" t="s">
        <v>118</v>
      </c>
      <c r="BM275" s="23" t="s">
        <v>347</v>
      </c>
    </row>
    <row r="276" spans="2:65" s="1" customFormat="1" ht="22.5" customHeight="1" x14ac:dyDescent="0.3">
      <c r="B276" s="168"/>
      <c r="C276" s="169" t="s">
        <v>348</v>
      </c>
      <c r="D276" s="169" t="s">
        <v>115</v>
      </c>
      <c r="E276" s="170" t="s">
        <v>349</v>
      </c>
      <c r="F276" s="171" t="s">
        <v>948</v>
      </c>
      <c r="G276" s="172" t="s">
        <v>127</v>
      </c>
      <c r="H276" s="173">
        <v>4</v>
      </c>
      <c r="I276" s="174"/>
      <c r="J276" s="175">
        <f>ROUND(I276*H276,2)</f>
        <v>0</v>
      </c>
      <c r="K276" s="171" t="s">
        <v>5</v>
      </c>
      <c r="L276" s="40"/>
      <c r="M276" s="176" t="s">
        <v>5</v>
      </c>
      <c r="N276" s="177" t="s">
        <v>40</v>
      </c>
      <c r="O276" s="41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AR276" s="23" t="s">
        <v>118</v>
      </c>
      <c r="AT276" s="23" t="s">
        <v>115</v>
      </c>
      <c r="AU276" s="23" t="s">
        <v>81</v>
      </c>
      <c r="AY276" s="23" t="s">
        <v>113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23" t="s">
        <v>74</v>
      </c>
      <c r="BK276" s="180">
        <f>ROUND(I276*H276,2)</f>
        <v>0</v>
      </c>
      <c r="BL276" s="23" t="s">
        <v>118</v>
      </c>
      <c r="BM276" s="23" t="s">
        <v>350</v>
      </c>
    </row>
    <row r="277" spans="2:65" s="1" customFormat="1" ht="31.5" customHeight="1" x14ac:dyDescent="0.3">
      <c r="B277" s="168"/>
      <c r="C277" s="169" t="s">
        <v>351</v>
      </c>
      <c r="D277" s="169" t="s">
        <v>115</v>
      </c>
      <c r="E277" s="170" t="s">
        <v>352</v>
      </c>
      <c r="F277" s="171" t="s">
        <v>949</v>
      </c>
      <c r="G277" s="172" t="s">
        <v>342</v>
      </c>
      <c r="H277" s="173">
        <v>4.2</v>
      </c>
      <c r="I277" s="174"/>
      <c r="J277" s="175">
        <f>ROUND(I277*H277,2)</f>
        <v>0</v>
      </c>
      <c r="K277" s="171"/>
      <c r="L277" s="40"/>
      <c r="M277" s="176" t="s">
        <v>5</v>
      </c>
      <c r="N277" s="177" t="s">
        <v>40</v>
      </c>
      <c r="O277" s="41"/>
      <c r="P277" s="178">
        <f>O277*H277</f>
        <v>0</v>
      </c>
      <c r="Q277" s="178">
        <v>1.0000000000000001E-5</v>
      </c>
      <c r="R277" s="178">
        <f>Q277*H277</f>
        <v>4.2000000000000004E-5</v>
      </c>
      <c r="S277" s="178">
        <v>0</v>
      </c>
      <c r="T277" s="179">
        <f>S277*H277</f>
        <v>0</v>
      </c>
      <c r="AR277" s="23" t="s">
        <v>118</v>
      </c>
      <c r="AT277" s="23" t="s">
        <v>115</v>
      </c>
      <c r="AU277" s="23" t="s">
        <v>81</v>
      </c>
      <c r="AY277" s="23" t="s">
        <v>113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23" t="s">
        <v>74</v>
      </c>
      <c r="BK277" s="180">
        <f>ROUND(I277*H277,2)</f>
        <v>0</v>
      </c>
      <c r="BL277" s="23" t="s">
        <v>118</v>
      </c>
      <c r="BM277" s="23" t="s">
        <v>353</v>
      </c>
    </row>
    <row r="278" spans="2:65" s="11" customFormat="1" x14ac:dyDescent="0.3">
      <c r="B278" s="181"/>
      <c r="D278" s="182" t="s">
        <v>129</v>
      </c>
      <c r="E278" s="183" t="s">
        <v>5</v>
      </c>
      <c r="F278" s="184" t="s">
        <v>354</v>
      </c>
      <c r="H278" s="185" t="s">
        <v>5</v>
      </c>
      <c r="I278" s="186"/>
      <c r="L278" s="181"/>
      <c r="M278" s="187"/>
      <c r="N278" s="188"/>
      <c r="O278" s="188"/>
      <c r="P278" s="188"/>
      <c r="Q278" s="188"/>
      <c r="R278" s="188"/>
      <c r="S278" s="188"/>
      <c r="T278" s="189"/>
      <c r="AT278" s="185" t="s">
        <v>129</v>
      </c>
      <c r="AU278" s="185" t="s">
        <v>81</v>
      </c>
      <c r="AV278" s="11" t="s">
        <v>74</v>
      </c>
      <c r="AW278" s="11" t="s">
        <v>33</v>
      </c>
      <c r="AX278" s="11" t="s">
        <v>69</v>
      </c>
      <c r="AY278" s="185" t="s">
        <v>113</v>
      </c>
    </row>
    <row r="279" spans="2:65" s="11" customFormat="1" x14ac:dyDescent="0.3">
      <c r="B279" s="181"/>
      <c r="D279" s="182" t="s">
        <v>129</v>
      </c>
      <c r="E279" s="183" t="s">
        <v>5</v>
      </c>
      <c r="F279" s="184" t="s">
        <v>150</v>
      </c>
      <c r="H279" s="185" t="s">
        <v>5</v>
      </c>
      <c r="I279" s="186"/>
      <c r="L279" s="181"/>
      <c r="M279" s="187"/>
      <c r="N279" s="188"/>
      <c r="O279" s="188"/>
      <c r="P279" s="188"/>
      <c r="Q279" s="188"/>
      <c r="R279" s="188"/>
      <c r="S279" s="188"/>
      <c r="T279" s="189"/>
      <c r="AT279" s="185" t="s">
        <v>129</v>
      </c>
      <c r="AU279" s="185" t="s">
        <v>81</v>
      </c>
      <c r="AV279" s="11" t="s">
        <v>74</v>
      </c>
      <c r="AW279" s="11" t="s">
        <v>33</v>
      </c>
      <c r="AX279" s="11" t="s">
        <v>69</v>
      </c>
      <c r="AY279" s="185" t="s">
        <v>113</v>
      </c>
    </row>
    <row r="280" spans="2:65" s="12" customFormat="1" x14ac:dyDescent="0.3">
      <c r="B280" s="190"/>
      <c r="D280" s="182" t="s">
        <v>129</v>
      </c>
      <c r="E280" s="191" t="s">
        <v>5</v>
      </c>
      <c r="F280" s="192" t="s">
        <v>355</v>
      </c>
      <c r="H280" s="193">
        <v>3.39</v>
      </c>
      <c r="I280" s="194"/>
      <c r="L280" s="190"/>
      <c r="M280" s="195"/>
      <c r="N280" s="196"/>
      <c r="O280" s="196"/>
      <c r="P280" s="196"/>
      <c r="Q280" s="196"/>
      <c r="R280" s="196"/>
      <c r="S280" s="196"/>
      <c r="T280" s="197"/>
      <c r="AT280" s="191" t="s">
        <v>129</v>
      </c>
      <c r="AU280" s="191" t="s">
        <v>81</v>
      </c>
      <c r="AV280" s="12" t="s">
        <v>81</v>
      </c>
      <c r="AW280" s="12" t="s">
        <v>33</v>
      </c>
      <c r="AX280" s="12" t="s">
        <v>69</v>
      </c>
      <c r="AY280" s="191" t="s">
        <v>113</v>
      </c>
    </row>
    <row r="281" spans="2:65" s="11" customFormat="1" x14ac:dyDescent="0.3">
      <c r="B281" s="181"/>
      <c r="D281" s="182" t="s">
        <v>129</v>
      </c>
      <c r="E281" s="183" t="s">
        <v>5</v>
      </c>
      <c r="F281" s="184" t="s">
        <v>356</v>
      </c>
      <c r="H281" s="185" t="s">
        <v>5</v>
      </c>
      <c r="I281" s="186"/>
      <c r="L281" s="181"/>
      <c r="M281" s="187"/>
      <c r="N281" s="188"/>
      <c r="O281" s="188"/>
      <c r="P281" s="188"/>
      <c r="Q281" s="188"/>
      <c r="R281" s="188"/>
      <c r="S281" s="188"/>
      <c r="T281" s="189"/>
      <c r="AT281" s="185" t="s">
        <v>129</v>
      </c>
      <c r="AU281" s="185" t="s">
        <v>81</v>
      </c>
      <c r="AV281" s="11" t="s">
        <v>74</v>
      </c>
      <c r="AW281" s="11" t="s">
        <v>33</v>
      </c>
      <c r="AX281" s="11" t="s">
        <v>69</v>
      </c>
      <c r="AY281" s="185" t="s">
        <v>113</v>
      </c>
    </row>
    <row r="282" spans="2:65" s="12" customFormat="1" x14ac:dyDescent="0.3">
      <c r="B282" s="190"/>
      <c r="D282" s="182" t="s">
        <v>129</v>
      </c>
      <c r="E282" s="191" t="s">
        <v>5</v>
      </c>
      <c r="F282" s="192" t="s">
        <v>357</v>
      </c>
      <c r="H282" s="193">
        <v>0.81</v>
      </c>
      <c r="I282" s="194"/>
      <c r="L282" s="190"/>
      <c r="M282" s="195"/>
      <c r="N282" s="196"/>
      <c r="O282" s="196"/>
      <c r="P282" s="196"/>
      <c r="Q282" s="196"/>
      <c r="R282" s="196"/>
      <c r="S282" s="196"/>
      <c r="T282" s="197"/>
      <c r="AT282" s="191" t="s">
        <v>129</v>
      </c>
      <c r="AU282" s="191" t="s">
        <v>81</v>
      </c>
      <c r="AV282" s="12" t="s">
        <v>81</v>
      </c>
      <c r="AW282" s="12" t="s">
        <v>33</v>
      </c>
      <c r="AX282" s="12" t="s">
        <v>69</v>
      </c>
      <c r="AY282" s="191" t="s">
        <v>113</v>
      </c>
    </row>
    <row r="283" spans="2:65" s="13" customFormat="1" x14ac:dyDescent="0.3">
      <c r="B283" s="198"/>
      <c r="D283" s="199" t="s">
        <v>129</v>
      </c>
      <c r="E283" s="200" t="s">
        <v>5</v>
      </c>
      <c r="F283" s="201" t="s">
        <v>132</v>
      </c>
      <c r="H283" s="202">
        <v>4.2</v>
      </c>
      <c r="I283" s="203"/>
      <c r="L283" s="198"/>
      <c r="M283" s="204"/>
      <c r="N283" s="205"/>
      <c r="O283" s="205"/>
      <c r="P283" s="205"/>
      <c r="Q283" s="205"/>
      <c r="R283" s="205"/>
      <c r="S283" s="205"/>
      <c r="T283" s="206"/>
      <c r="AT283" s="207" t="s">
        <v>129</v>
      </c>
      <c r="AU283" s="207" t="s">
        <v>81</v>
      </c>
      <c r="AV283" s="13" t="s">
        <v>118</v>
      </c>
      <c r="AW283" s="13" t="s">
        <v>33</v>
      </c>
      <c r="AX283" s="13" t="s">
        <v>74</v>
      </c>
      <c r="AY283" s="207" t="s">
        <v>113</v>
      </c>
    </row>
    <row r="284" spans="2:65" s="1" customFormat="1" ht="22.5" customHeight="1" x14ac:dyDescent="0.3">
      <c r="B284" s="168"/>
      <c r="C284" s="208" t="s">
        <v>358</v>
      </c>
      <c r="D284" s="208" t="s">
        <v>258</v>
      </c>
      <c r="E284" s="209" t="s">
        <v>359</v>
      </c>
      <c r="F284" s="210" t="s">
        <v>360</v>
      </c>
      <c r="G284" s="211" t="s">
        <v>302</v>
      </c>
      <c r="H284" s="212">
        <v>5</v>
      </c>
      <c r="I284" s="213"/>
      <c r="J284" s="214">
        <f>ROUND(I284*H284,2)</f>
        <v>0</v>
      </c>
      <c r="K284" s="210"/>
      <c r="L284" s="215"/>
      <c r="M284" s="216" t="s">
        <v>5</v>
      </c>
      <c r="N284" s="217" t="s">
        <v>40</v>
      </c>
      <c r="O284" s="41"/>
      <c r="P284" s="178">
        <f>O284*H284</f>
        <v>0</v>
      </c>
      <c r="Q284" s="178">
        <v>2.8999999999999998E-3</v>
      </c>
      <c r="R284" s="178">
        <f>Q284*H284</f>
        <v>1.4499999999999999E-2</v>
      </c>
      <c r="S284" s="178">
        <v>0</v>
      </c>
      <c r="T284" s="179">
        <f>S284*H284</f>
        <v>0</v>
      </c>
      <c r="AR284" s="23" t="s">
        <v>182</v>
      </c>
      <c r="AT284" s="23" t="s">
        <v>258</v>
      </c>
      <c r="AU284" s="23" t="s">
        <v>81</v>
      </c>
      <c r="AY284" s="23" t="s">
        <v>113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23" t="s">
        <v>74</v>
      </c>
      <c r="BK284" s="180">
        <f>ROUND(I284*H284,2)</f>
        <v>0</v>
      </c>
      <c r="BL284" s="23" t="s">
        <v>118</v>
      </c>
      <c r="BM284" s="23" t="s">
        <v>361</v>
      </c>
    </row>
    <row r="285" spans="2:65" s="1" customFormat="1" ht="31.5" customHeight="1" x14ac:dyDescent="0.3">
      <c r="B285" s="168"/>
      <c r="C285" s="169" t="s">
        <v>362</v>
      </c>
      <c r="D285" s="169" t="s">
        <v>115</v>
      </c>
      <c r="E285" s="170" t="s">
        <v>363</v>
      </c>
      <c r="F285" s="171" t="s">
        <v>950</v>
      </c>
      <c r="G285" s="172" t="s">
        <v>342</v>
      </c>
      <c r="H285" s="173">
        <v>55.96</v>
      </c>
      <c r="I285" s="174"/>
      <c r="J285" s="175">
        <f>ROUND(I285*H285,2)</f>
        <v>0</v>
      </c>
      <c r="K285" s="171"/>
      <c r="L285" s="40"/>
      <c r="M285" s="176" t="s">
        <v>5</v>
      </c>
      <c r="N285" s="177" t="s">
        <v>40</v>
      </c>
      <c r="O285" s="41"/>
      <c r="P285" s="178">
        <f>O285*H285</f>
        <v>0</v>
      </c>
      <c r="Q285" s="178">
        <v>1.0000000000000001E-5</v>
      </c>
      <c r="R285" s="178">
        <f>Q285*H285</f>
        <v>5.5960000000000005E-4</v>
      </c>
      <c r="S285" s="178">
        <v>0</v>
      </c>
      <c r="T285" s="179">
        <f>S285*H285</f>
        <v>0</v>
      </c>
      <c r="AR285" s="23" t="s">
        <v>118</v>
      </c>
      <c r="AT285" s="23" t="s">
        <v>115</v>
      </c>
      <c r="AU285" s="23" t="s">
        <v>81</v>
      </c>
      <c r="AY285" s="23" t="s">
        <v>113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23" t="s">
        <v>74</v>
      </c>
      <c r="BK285" s="180">
        <f>ROUND(I285*H285,2)</f>
        <v>0</v>
      </c>
      <c r="BL285" s="23" t="s">
        <v>118</v>
      </c>
      <c r="BM285" s="23" t="s">
        <v>364</v>
      </c>
    </row>
    <row r="286" spans="2:65" s="11" customFormat="1" x14ac:dyDescent="0.3">
      <c r="B286" s="181"/>
      <c r="D286" s="182" t="s">
        <v>129</v>
      </c>
      <c r="E286" s="183" t="s">
        <v>5</v>
      </c>
      <c r="F286" s="184" t="s">
        <v>354</v>
      </c>
      <c r="H286" s="185" t="s">
        <v>5</v>
      </c>
      <c r="I286" s="186"/>
      <c r="L286" s="181"/>
      <c r="M286" s="187"/>
      <c r="N286" s="188"/>
      <c r="O286" s="188"/>
      <c r="P286" s="188"/>
      <c r="Q286" s="188"/>
      <c r="R286" s="188"/>
      <c r="S286" s="188"/>
      <c r="T286" s="189"/>
      <c r="AT286" s="185" t="s">
        <v>129</v>
      </c>
      <c r="AU286" s="185" t="s">
        <v>81</v>
      </c>
      <c r="AV286" s="11" t="s">
        <v>74</v>
      </c>
      <c r="AW286" s="11" t="s">
        <v>33</v>
      </c>
      <c r="AX286" s="11" t="s">
        <v>69</v>
      </c>
      <c r="AY286" s="185" t="s">
        <v>113</v>
      </c>
    </row>
    <row r="287" spans="2:65" s="11" customFormat="1" x14ac:dyDescent="0.3">
      <c r="B287" s="181"/>
      <c r="D287" s="182" t="s">
        <v>129</v>
      </c>
      <c r="E287" s="183" t="s">
        <v>5</v>
      </c>
      <c r="F287" s="184" t="s">
        <v>365</v>
      </c>
      <c r="H287" s="185" t="s">
        <v>5</v>
      </c>
      <c r="I287" s="186"/>
      <c r="L287" s="181"/>
      <c r="M287" s="187"/>
      <c r="N287" s="188"/>
      <c r="O287" s="188"/>
      <c r="P287" s="188"/>
      <c r="Q287" s="188"/>
      <c r="R287" s="188"/>
      <c r="S287" s="188"/>
      <c r="T287" s="189"/>
      <c r="AT287" s="185" t="s">
        <v>129</v>
      </c>
      <c r="AU287" s="185" t="s">
        <v>81</v>
      </c>
      <c r="AV287" s="11" t="s">
        <v>74</v>
      </c>
      <c r="AW287" s="11" t="s">
        <v>33</v>
      </c>
      <c r="AX287" s="11" t="s">
        <v>69</v>
      </c>
      <c r="AY287" s="185" t="s">
        <v>113</v>
      </c>
    </row>
    <row r="288" spans="2:65" s="12" customFormat="1" x14ac:dyDescent="0.3">
      <c r="B288" s="190"/>
      <c r="D288" s="182" t="s">
        <v>129</v>
      </c>
      <c r="E288" s="191" t="s">
        <v>5</v>
      </c>
      <c r="F288" s="192" t="s">
        <v>366</v>
      </c>
      <c r="H288" s="193">
        <v>22.77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129</v>
      </c>
      <c r="AU288" s="191" t="s">
        <v>81</v>
      </c>
      <c r="AV288" s="12" t="s">
        <v>81</v>
      </c>
      <c r="AW288" s="12" t="s">
        <v>33</v>
      </c>
      <c r="AX288" s="12" t="s">
        <v>69</v>
      </c>
      <c r="AY288" s="191" t="s">
        <v>113</v>
      </c>
    </row>
    <row r="289" spans="2:65" s="11" customFormat="1" x14ac:dyDescent="0.3">
      <c r="B289" s="181"/>
      <c r="D289" s="182" t="s">
        <v>129</v>
      </c>
      <c r="E289" s="183" t="s">
        <v>5</v>
      </c>
      <c r="F289" s="184" t="s">
        <v>155</v>
      </c>
      <c r="H289" s="185" t="s">
        <v>5</v>
      </c>
      <c r="I289" s="186"/>
      <c r="L289" s="181"/>
      <c r="M289" s="187"/>
      <c r="N289" s="188"/>
      <c r="O289" s="188"/>
      <c r="P289" s="188"/>
      <c r="Q289" s="188"/>
      <c r="R289" s="188"/>
      <c r="S289" s="188"/>
      <c r="T289" s="189"/>
      <c r="AT289" s="185" t="s">
        <v>129</v>
      </c>
      <c r="AU289" s="185" t="s">
        <v>81</v>
      </c>
      <c r="AV289" s="11" t="s">
        <v>74</v>
      </c>
      <c r="AW289" s="11" t="s">
        <v>33</v>
      </c>
      <c r="AX289" s="11" t="s">
        <v>69</v>
      </c>
      <c r="AY289" s="185" t="s">
        <v>113</v>
      </c>
    </row>
    <row r="290" spans="2:65" s="12" customFormat="1" x14ac:dyDescent="0.3">
      <c r="B290" s="190"/>
      <c r="D290" s="182" t="s">
        <v>129</v>
      </c>
      <c r="E290" s="191" t="s">
        <v>5</v>
      </c>
      <c r="F290" s="192" t="s">
        <v>367</v>
      </c>
      <c r="H290" s="193">
        <v>31.34</v>
      </c>
      <c r="I290" s="194"/>
      <c r="L290" s="190"/>
      <c r="M290" s="195"/>
      <c r="N290" s="196"/>
      <c r="O290" s="196"/>
      <c r="P290" s="196"/>
      <c r="Q290" s="196"/>
      <c r="R290" s="196"/>
      <c r="S290" s="196"/>
      <c r="T290" s="197"/>
      <c r="AT290" s="191" t="s">
        <v>129</v>
      </c>
      <c r="AU290" s="191" t="s">
        <v>81</v>
      </c>
      <c r="AV290" s="12" t="s">
        <v>81</v>
      </c>
      <c r="AW290" s="12" t="s">
        <v>33</v>
      </c>
      <c r="AX290" s="12" t="s">
        <v>69</v>
      </c>
      <c r="AY290" s="191" t="s">
        <v>113</v>
      </c>
    </row>
    <row r="291" spans="2:65" s="11" customFormat="1" x14ac:dyDescent="0.3">
      <c r="B291" s="181"/>
      <c r="D291" s="182" t="s">
        <v>129</v>
      </c>
      <c r="E291" s="183" t="s">
        <v>5</v>
      </c>
      <c r="F291" s="184" t="s">
        <v>368</v>
      </c>
      <c r="H291" s="185" t="s">
        <v>5</v>
      </c>
      <c r="I291" s="186"/>
      <c r="L291" s="181"/>
      <c r="M291" s="187"/>
      <c r="N291" s="188"/>
      <c r="O291" s="188"/>
      <c r="P291" s="188"/>
      <c r="Q291" s="188"/>
      <c r="R291" s="188"/>
      <c r="S291" s="188"/>
      <c r="T291" s="189"/>
      <c r="AT291" s="185" t="s">
        <v>129</v>
      </c>
      <c r="AU291" s="185" t="s">
        <v>81</v>
      </c>
      <c r="AV291" s="11" t="s">
        <v>74</v>
      </c>
      <c r="AW291" s="11" t="s">
        <v>33</v>
      </c>
      <c r="AX291" s="11" t="s">
        <v>69</v>
      </c>
      <c r="AY291" s="185" t="s">
        <v>113</v>
      </c>
    </row>
    <row r="292" spans="2:65" s="12" customFormat="1" x14ac:dyDescent="0.3">
      <c r="B292" s="190"/>
      <c r="D292" s="182" t="s">
        <v>129</v>
      </c>
      <c r="E292" s="191" t="s">
        <v>5</v>
      </c>
      <c r="F292" s="192" t="s">
        <v>369</v>
      </c>
      <c r="H292" s="193">
        <v>1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1" t="s">
        <v>129</v>
      </c>
      <c r="AU292" s="191" t="s">
        <v>81</v>
      </c>
      <c r="AV292" s="12" t="s">
        <v>81</v>
      </c>
      <c r="AW292" s="12" t="s">
        <v>33</v>
      </c>
      <c r="AX292" s="12" t="s">
        <v>69</v>
      </c>
      <c r="AY292" s="191" t="s">
        <v>113</v>
      </c>
    </row>
    <row r="293" spans="2:65" s="11" customFormat="1" x14ac:dyDescent="0.3">
      <c r="B293" s="181"/>
      <c r="D293" s="182" t="s">
        <v>129</v>
      </c>
      <c r="E293" s="183" t="s">
        <v>5</v>
      </c>
      <c r="F293" s="184" t="s">
        <v>370</v>
      </c>
      <c r="H293" s="185" t="s">
        <v>5</v>
      </c>
      <c r="I293" s="186"/>
      <c r="L293" s="181"/>
      <c r="M293" s="187"/>
      <c r="N293" s="188"/>
      <c r="O293" s="188"/>
      <c r="P293" s="188"/>
      <c r="Q293" s="188"/>
      <c r="R293" s="188"/>
      <c r="S293" s="188"/>
      <c r="T293" s="189"/>
      <c r="AT293" s="185" t="s">
        <v>129</v>
      </c>
      <c r="AU293" s="185" t="s">
        <v>81</v>
      </c>
      <c r="AV293" s="11" t="s">
        <v>74</v>
      </c>
      <c r="AW293" s="11" t="s">
        <v>33</v>
      </c>
      <c r="AX293" s="11" t="s">
        <v>69</v>
      </c>
      <c r="AY293" s="185" t="s">
        <v>113</v>
      </c>
    </row>
    <row r="294" spans="2:65" s="12" customFormat="1" x14ac:dyDescent="0.3">
      <c r="B294" s="190"/>
      <c r="D294" s="182" t="s">
        <v>129</v>
      </c>
      <c r="E294" s="191" t="s">
        <v>5</v>
      </c>
      <c r="F294" s="192" t="s">
        <v>371</v>
      </c>
      <c r="H294" s="193">
        <v>0.85</v>
      </c>
      <c r="I294" s="194"/>
      <c r="L294" s="190"/>
      <c r="M294" s="195"/>
      <c r="N294" s="196"/>
      <c r="O294" s="196"/>
      <c r="P294" s="196"/>
      <c r="Q294" s="196"/>
      <c r="R294" s="196"/>
      <c r="S294" s="196"/>
      <c r="T294" s="197"/>
      <c r="AT294" s="191" t="s">
        <v>129</v>
      </c>
      <c r="AU294" s="191" t="s">
        <v>81</v>
      </c>
      <c r="AV294" s="12" t="s">
        <v>81</v>
      </c>
      <c r="AW294" s="12" t="s">
        <v>33</v>
      </c>
      <c r="AX294" s="12" t="s">
        <v>69</v>
      </c>
      <c r="AY294" s="191" t="s">
        <v>113</v>
      </c>
    </row>
    <row r="295" spans="2:65" s="13" customFormat="1" x14ac:dyDescent="0.3">
      <c r="B295" s="198"/>
      <c r="D295" s="199" t="s">
        <v>129</v>
      </c>
      <c r="E295" s="200" t="s">
        <v>5</v>
      </c>
      <c r="F295" s="201" t="s">
        <v>132</v>
      </c>
      <c r="H295" s="202">
        <v>55.96</v>
      </c>
      <c r="I295" s="203"/>
      <c r="L295" s="198"/>
      <c r="M295" s="204"/>
      <c r="N295" s="205"/>
      <c r="O295" s="205"/>
      <c r="P295" s="205"/>
      <c r="Q295" s="205"/>
      <c r="R295" s="205"/>
      <c r="S295" s="205"/>
      <c r="T295" s="206"/>
      <c r="AT295" s="207" t="s">
        <v>129</v>
      </c>
      <c r="AU295" s="207" t="s">
        <v>81</v>
      </c>
      <c r="AV295" s="13" t="s">
        <v>118</v>
      </c>
      <c r="AW295" s="13" t="s">
        <v>33</v>
      </c>
      <c r="AX295" s="13" t="s">
        <v>74</v>
      </c>
      <c r="AY295" s="207" t="s">
        <v>113</v>
      </c>
    </row>
    <row r="296" spans="2:65" s="1" customFormat="1" ht="22.5" customHeight="1" x14ac:dyDescent="0.3">
      <c r="B296" s="168"/>
      <c r="C296" s="208" t="s">
        <v>372</v>
      </c>
      <c r="D296" s="208" t="s">
        <v>258</v>
      </c>
      <c r="E296" s="209" t="s">
        <v>373</v>
      </c>
      <c r="F296" s="210" t="s">
        <v>374</v>
      </c>
      <c r="G296" s="211" t="s">
        <v>302</v>
      </c>
      <c r="H296" s="212">
        <v>56</v>
      </c>
      <c r="I296" s="213"/>
      <c r="J296" s="214">
        <f>ROUND(I296*H296,2)</f>
        <v>0</v>
      </c>
      <c r="K296" s="210"/>
      <c r="L296" s="215"/>
      <c r="M296" s="216" t="s">
        <v>5</v>
      </c>
      <c r="N296" s="217" t="s">
        <v>40</v>
      </c>
      <c r="O296" s="41"/>
      <c r="P296" s="178">
        <f>O296*H296</f>
        <v>0</v>
      </c>
      <c r="Q296" s="178">
        <v>4.5999999999999999E-3</v>
      </c>
      <c r="R296" s="178">
        <f>Q296*H296</f>
        <v>0.2576</v>
      </c>
      <c r="S296" s="178">
        <v>0</v>
      </c>
      <c r="T296" s="179">
        <f>S296*H296</f>
        <v>0</v>
      </c>
      <c r="AR296" s="23" t="s">
        <v>182</v>
      </c>
      <c r="AT296" s="23" t="s">
        <v>258</v>
      </c>
      <c r="AU296" s="23" t="s">
        <v>81</v>
      </c>
      <c r="AY296" s="23" t="s">
        <v>113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23" t="s">
        <v>74</v>
      </c>
      <c r="BK296" s="180">
        <f>ROUND(I296*H296,2)</f>
        <v>0</v>
      </c>
      <c r="BL296" s="23" t="s">
        <v>118</v>
      </c>
      <c r="BM296" s="23" t="s">
        <v>375</v>
      </c>
    </row>
    <row r="297" spans="2:65" s="1" customFormat="1" ht="31.5" customHeight="1" x14ac:dyDescent="0.3">
      <c r="B297" s="168"/>
      <c r="C297" s="169" t="s">
        <v>376</v>
      </c>
      <c r="D297" s="169" t="s">
        <v>115</v>
      </c>
      <c r="E297" s="170" t="s">
        <v>377</v>
      </c>
      <c r="F297" s="171" t="s">
        <v>951</v>
      </c>
      <c r="G297" s="172" t="s">
        <v>342</v>
      </c>
      <c r="H297" s="173">
        <v>209.61</v>
      </c>
      <c r="I297" s="174"/>
      <c r="J297" s="175">
        <f>ROUND(I297*H297,2)</f>
        <v>0</v>
      </c>
      <c r="K297" s="171"/>
      <c r="L297" s="40"/>
      <c r="M297" s="176" t="s">
        <v>5</v>
      </c>
      <c r="N297" s="177" t="s">
        <v>40</v>
      </c>
      <c r="O297" s="41"/>
      <c r="P297" s="178">
        <f>O297*H297</f>
        <v>0</v>
      </c>
      <c r="Q297" s="178">
        <v>2.0000000000000002E-5</v>
      </c>
      <c r="R297" s="178">
        <f>Q297*H297</f>
        <v>4.192200000000001E-3</v>
      </c>
      <c r="S297" s="178">
        <v>0</v>
      </c>
      <c r="T297" s="179">
        <f>S297*H297</f>
        <v>0</v>
      </c>
      <c r="AR297" s="23" t="s">
        <v>118</v>
      </c>
      <c r="AT297" s="23" t="s">
        <v>115</v>
      </c>
      <c r="AU297" s="23" t="s">
        <v>81</v>
      </c>
      <c r="AY297" s="23" t="s">
        <v>113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23" t="s">
        <v>74</v>
      </c>
      <c r="BK297" s="180">
        <f>ROUND(I297*H297,2)</f>
        <v>0</v>
      </c>
      <c r="BL297" s="23" t="s">
        <v>118</v>
      </c>
      <c r="BM297" s="23" t="s">
        <v>378</v>
      </c>
    </row>
    <row r="298" spans="2:65" s="11" customFormat="1" x14ac:dyDescent="0.3">
      <c r="B298" s="181"/>
      <c r="D298" s="182" t="s">
        <v>129</v>
      </c>
      <c r="E298" s="183" t="s">
        <v>5</v>
      </c>
      <c r="F298" s="184" t="s">
        <v>354</v>
      </c>
      <c r="H298" s="185" t="s">
        <v>5</v>
      </c>
      <c r="I298" s="186"/>
      <c r="L298" s="181"/>
      <c r="M298" s="187"/>
      <c r="N298" s="188"/>
      <c r="O298" s="188"/>
      <c r="P298" s="188"/>
      <c r="Q298" s="188"/>
      <c r="R298" s="188"/>
      <c r="S298" s="188"/>
      <c r="T298" s="189"/>
      <c r="AT298" s="185" t="s">
        <v>129</v>
      </c>
      <c r="AU298" s="185" t="s">
        <v>81</v>
      </c>
      <c r="AV298" s="11" t="s">
        <v>74</v>
      </c>
      <c r="AW298" s="11" t="s">
        <v>33</v>
      </c>
      <c r="AX298" s="11" t="s">
        <v>69</v>
      </c>
      <c r="AY298" s="185" t="s">
        <v>113</v>
      </c>
    </row>
    <row r="299" spans="2:65" s="11" customFormat="1" x14ac:dyDescent="0.3">
      <c r="B299" s="181"/>
      <c r="D299" s="182" t="s">
        <v>129</v>
      </c>
      <c r="E299" s="183" t="s">
        <v>5</v>
      </c>
      <c r="F299" s="184" t="s">
        <v>150</v>
      </c>
      <c r="H299" s="185" t="s">
        <v>5</v>
      </c>
      <c r="I299" s="186"/>
      <c r="L299" s="181"/>
      <c r="M299" s="187"/>
      <c r="N299" s="188"/>
      <c r="O299" s="188"/>
      <c r="P299" s="188"/>
      <c r="Q299" s="188"/>
      <c r="R299" s="188"/>
      <c r="S299" s="188"/>
      <c r="T299" s="189"/>
      <c r="AT299" s="185" t="s">
        <v>129</v>
      </c>
      <c r="AU299" s="185" t="s">
        <v>81</v>
      </c>
      <c r="AV299" s="11" t="s">
        <v>74</v>
      </c>
      <c r="AW299" s="11" t="s">
        <v>33</v>
      </c>
      <c r="AX299" s="11" t="s">
        <v>69</v>
      </c>
      <c r="AY299" s="185" t="s">
        <v>113</v>
      </c>
    </row>
    <row r="300" spans="2:65" s="12" customFormat="1" x14ac:dyDescent="0.3">
      <c r="B300" s="190"/>
      <c r="D300" s="182" t="s">
        <v>129</v>
      </c>
      <c r="E300" s="191" t="s">
        <v>5</v>
      </c>
      <c r="F300" s="192" t="s">
        <v>379</v>
      </c>
      <c r="H300" s="193">
        <v>71.510000000000005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129</v>
      </c>
      <c r="AU300" s="191" t="s">
        <v>81</v>
      </c>
      <c r="AV300" s="12" t="s">
        <v>81</v>
      </c>
      <c r="AW300" s="12" t="s">
        <v>33</v>
      </c>
      <c r="AX300" s="12" t="s">
        <v>69</v>
      </c>
      <c r="AY300" s="191" t="s">
        <v>113</v>
      </c>
    </row>
    <row r="301" spans="2:65" s="11" customFormat="1" x14ac:dyDescent="0.3">
      <c r="B301" s="181"/>
      <c r="D301" s="182" t="s">
        <v>129</v>
      </c>
      <c r="E301" s="183" t="s">
        <v>5</v>
      </c>
      <c r="F301" s="184" t="s">
        <v>380</v>
      </c>
      <c r="H301" s="185" t="s">
        <v>5</v>
      </c>
      <c r="I301" s="186"/>
      <c r="L301" s="181"/>
      <c r="M301" s="187"/>
      <c r="N301" s="188"/>
      <c r="O301" s="188"/>
      <c r="P301" s="188"/>
      <c r="Q301" s="188"/>
      <c r="R301" s="188"/>
      <c r="S301" s="188"/>
      <c r="T301" s="189"/>
      <c r="AT301" s="185" t="s">
        <v>129</v>
      </c>
      <c r="AU301" s="185" t="s">
        <v>81</v>
      </c>
      <c r="AV301" s="11" t="s">
        <v>74</v>
      </c>
      <c r="AW301" s="11" t="s">
        <v>33</v>
      </c>
      <c r="AX301" s="11" t="s">
        <v>69</v>
      </c>
      <c r="AY301" s="185" t="s">
        <v>113</v>
      </c>
    </row>
    <row r="302" spans="2:65" s="12" customFormat="1" x14ac:dyDescent="0.3">
      <c r="B302" s="190"/>
      <c r="D302" s="182" t="s">
        <v>129</v>
      </c>
      <c r="E302" s="191" t="s">
        <v>5</v>
      </c>
      <c r="F302" s="192" t="s">
        <v>381</v>
      </c>
      <c r="H302" s="193">
        <v>34.799999999999997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129</v>
      </c>
      <c r="AU302" s="191" t="s">
        <v>81</v>
      </c>
      <c r="AV302" s="12" t="s">
        <v>81</v>
      </c>
      <c r="AW302" s="12" t="s">
        <v>33</v>
      </c>
      <c r="AX302" s="12" t="s">
        <v>69</v>
      </c>
      <c r="AY302" s="191" t="s">
        <v>113</v>
      </c>
    </row>
    <row r="303" spans="2:65" s="11" customFormat="1" x14ac:dyDescent="0.3">
      <c r="B303" s="181"/>
      <c r="D303" s="182" t="s">
        <v>129</v>
      </c>
      <c r="E303" s="183" t="s">
        <v>5</v>
      </c>
      <c r="F303" s="184" t="s">
        <v>382</v>
      </c>
      <c r="H303" s="185" t="s">
        <v>5</v>
      </c>
      <c r="I303" s="186"/>
      <c r="L303" s="181"/>
      <c r="M303" s="187"/>
      <c r="N303" s="188"/>
      <c r="O303" s="188"/>
      <c r="P303" s="188"/>
      <c r="Q303" s="188"/>
      <c r="R303" s="188"/>
      <c r="S303" s="188"/>
      <c r="T303" s="189"/>
      <c r="AT303" s="185" t="s">
        <v>129</v>
      </c>
      <c r="AU303" s="185" t="s">
        <v>81</v>
      </c>
      <c r="AV303" s="11" t="s">
        <v>74</v>
      </c>
      <c r="AW303" s="11" t="s">
        <v>33</v>
      </c>
      <c r="AX303" s="11" t="s">
        <v>69</v>
      </c>
      <c r="AY303" s="185" t="s">
        <v>113</v>
      </c>
    </row>
    <row r="304" spans="2:65" s="12" customFormat="1" x14ac:dyDescent="0.3">
      <c r="B304" s="190"/>
      <c r="D304" s="182" t="s">
        <v>129</v>
      </c>
      <c r="E304" s="191" t="s">
        <v>5</v>
      </c>
      <c r="F304" s="192" t="s">
        <v>383</v>
      </c>
      <c r="H304" s="193">
        <v>98.72</v>
      </c>
      <c r="I304" s="194"/>
      <c r="L304" s="190"/>
      <c r="M304" s="195"/>
      <c r="N304" s="196"/>
      <c r="O304" s="196"/>
      <c r="P304" s="196"/>
      <c r="Q304" s="196"/>
      <c r="R304" s="196"/>
      <c r="S304" s="196"/>
      <c r="T304" s="197"/>
      <c r="AT304" s="191" t="s">
        <v>129</v>
      </c>
      <c r="AU304" s="191" t="s">
        <v>81</v>
      </c>
      <c r="AV304" s="12" t="s">
        <v>81</v>
      </c>
      <c r="AW304" s="12" t="s">
        <v>33</v>
      </c>
      <c r="AX304" s="12" t="s">
        <v>69</v>
      </c>
      <c r="AY304" s="191" t="s">
        <v>113</v>
      </c>
    </row>
    <row r="305" spans="2:65" s="11" customFormat="1" x14ac:dyDescent="0.3">
      <c r="B305" s="181"/>
      <c r="D305" s="182" t="s">
        <v>129</v>
      </c>
      <c r="E305" s="183" t="s">
        <v>5</v>
      </c>
      <c r="F305" s="184" t="s">
        <v>384</v>
      </c>
      <c r="H305" s="185" t="s">
        <v>5</v>
      </c>
      <c r="I305" s="186"/>
      <c r="L305" s="181"/>
      <c r="M305" s="187"/>
      <c r="N305" s="188"/>
      <c r="O305" s="188"/>
      <c r="P305" s="188"/>
      <c r="Q305" s="188"/>
      <c r="R305" s="188"/>
      <c r="S305" s="188"/>
      <c r="T305" s="189"/>
      <c r="AT305" s="185" t="s">
        <v>129</v>
      </c>
      <c r="AU305" s="185" t="s">
        <v>81</v>
      </c>
      <c r="AV305" s="11" t="s">
        <v>74</v>
      </c>
      <c r="AW305" s="11" t="s">
        <v>33</v>
      </c>
      <c r="AX305" s="11" t="s">
        <v>69</v>
      </c>
      <c r="AY305" s="185" t="s">
        <v>113</v>
      </c>
    </row>
    <row r="306" spans="2:65" s="12" customFormat="1" x14ac:dyDescent="0.3">
      <c r="B306" s="190"/>
      <c r="D306" s="182" t="s">
        <v>129</v>
      </c>
      <c r="E306" s="191" t="s">
        <v>5</v>
      </c>
      <c r="F306" s="192" t="s">
        <v>385</v>
      </c>
      <c r="H306" s="193">
        <v>4.58</v>
      </c>
      <c r="I306" s="194"/>
      <c r="L306" s="190"/>
      <c r="M306" s="195"/>
      <c r="N306" s="196"/>
      <c r="O306" s="196"/>
      <c r="P306" s="196"/>
      <c r="Q306" s="196"/>
      <c r="R306" s="196"/>
      <c r="S306" s="196"/>
      <c r="T306" s="197"/>
      <c r="AT306" s="191" t="s">
        <v>129</v>
      </c>
      <c r="AU306" s="191" t="s">
        <v>81</v>
      </c>
      <c r="AV306" s="12" t="s">
        <v>81</v>
      </c>
      <c r="AW306" s="12" t="s">
        <v>33</v>
      </c>
      <c r="AX306" s="12" t="s">
        <v>69</v>
      </c>
      <c r="AY306" s="191" t="s">
        <v>113</v>
      </c>
    </row>
    <row r="307" spans="2:65" s="13" customFormat="1" x14ac:dyDescent="0.3">
      <c r="B307" s="198"/>
      <c r="D307" s="199" t="s">
        <v>129</v>
      </c>
      <c r="E307" s="200" t="s">
        <v>5</v>
      </c>
      <c r="F307" s="201" t="s">
        <v>132</v>
      </c>
      <c r="H307" s="202">
        <v>209.61</v>
      </c>
      <c r="I307" s="203"/>
      <c r="L307" s="198"/>
      <c r="M307" s="204"/>
      <c r="N307" s="205"/>
      <c r="O307" s="205"/>
      <c r="P307" s="205"/>
      <c r="Q307" s="205"/>
      <c r="R307" s="205"/>
      <c r="S307" s="205"/>
      <c r="T307" s="206"/>
      <c r="AT307" s="207" t="s">
        <v>129</v>
      </c>
      <c r="AU307" s="207" t="s">
        <v>81</v>
      </c>
      <c r="AV307" s="13" t="s">
        <v>118</v>
      </c>
      <c r="AW307" s="13" t="s">
        <v>33</v>
      </c>
      <c r="AX307" s="13" t="s">
        <v>74</v>
      </c>
      <c r="AY307" s="207" t="s">
        <v>113</v>
      </c>
    </row>
    <row r="308" spans="2:65" s="1" customFormat="1" ht="22.5" customHeight="1" x14ac:dyDescent="0.3">
      <c r="B308" s="168"/>
      <c r="C308" s="208" t="s">
        <v>386</v>
      </c>
      <c r="D308" s="208" t="s">
        <v>258</v>
      </c>
      <c r="E308" s="209" t="s">
        <v>387</v>
      </c>
      <c r="F308" s="210" t="s">
        <v>388</v>
      </c>
      <c r="G308" s="211" t="s">
        <v>302</v>
      </c>
      <c r="H308" s="212">
        <v>210</v>
      </c>
      <c r="I308" s="213"/>
      <c r="J308" s="214">
        <f>ROUND(I308*H308,2)</f>
        <v>0</v>
      </c>
      <c r="K308" s="210"/>
      <c r="L308" s="215"/>
      <c r="M308" s="216" t="s">
        <v>5</v>
      </c>
      <c r="N308" s="217" t="s">
        <v>40</v>
      </c>
      <c r="O308" s="41"/>
      <c r="P308" s="178">
        <f>O308*H308</f>
        <v>0</v>
      </c>
      <c r="Q308" s="178">
        <v>7.3000000000000001E-3</v>
      </c>
      <c r="R308" s="178">
        <f>Q308*H308</f>
        <v>1.5329999999999999</v>
      </c>
      <c r="S308" s="178">
        <v>0</v>
      </c>
      <c r="T308" s="179">
        <f>S308*H308</f>
        <v>0</v>
      </c>
      <c r="AR308" s="23" t="s">
        <v>182</v>
      </c>
      <c r="AT308" s="23" t="s">
        <v>258</v>
      </c>
      <c r="AU308" s="23" t="s">
        <v>81</v>
      </c>
      <c r="AY308" s="23" t="s">
        <v>113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23" t="s">
        <v>74</v>
      </c>
      <c r="BK308" s="180">
        <f>ROUND(I308*H308,2)</f>
        <v>0</v>
      </c>
      <c r="BL308" s="23" t="s">
        <v>118</v>
      </c>
      <c r="BM308" s="23" t="s">
        <v>389</v>
      </c>
    </row>
    <row r="309" spans="2:65" s="1" customFormat="1" ht="31.5" customHeight="1" x14ac:dyDescent="0.3">
      <c r="B309" s="168"/>
      <c r="C309" s="169" t="s">
        <v>390</v>
      </c>
      <c r="D309" s="169" t="s">
        <v>115</v>
      </c>
      <c r="E309" s="170" t="s">
        <v>391</v>
      </c>
      <c r="F309" s="171" t="s">
        <v>952</v>
      </c>
      <c r="G309" s="172" t="s">
        <v>342</v>
      </c>
      <c r="H309" s="173">
        <v>166.97</v>
      </c>
      <c r="I309" s="174"/>
      <c r="J309" s="175">
        <f>ROUND(I309*H309,2)</f>
        <v>0</v>
      </c>
      <c r="K309" s="171"/>
      <c r="L309" s="40"/>
      <c r="M309" s="176" t="s">
        <v>5</v>
      </c>
      <c r="N309" s="177" t="s">
        <v>40</v>
      </c>
      <c r="O309" s="41"/>
      <c r="P309" s="178">
        <f>O309*H309</f>
        <v>0</v>
      </c>
      <c r="Q309" s="178">
        <v>2.0000000000000002E-5</v>
      </c>
      <c r="R309" s="178">
        <f>Q309*H309</f>
        <v>3.3394000000000002E-3</v>
      </c>
      <c r="S309" s="178">
        <v>0</v>
      </c>
      <c r="T309" s="179">
        <f>S309*H309</f>
        <v>0</v>
      </c>
      <c r="AR309" s="23" t="s">
        <v>118</v>
      </c>
      <c r="AT309" s="23" t="s">
        <v>115</v>
      </c>
      <c r="AU309" s="23" t="s">
        <v>81</v>
      </c>
      <c r="AY309" s="23" t="s">
        <v>113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23" t="s">
        <v>74</v>
      </c>
      <c r="BK309" s="180">
        <f>ROUND(I309*H309,2)</f>
        <v>0</v>
      </c>
      <c r="BL309" s="23" t="s">
        <v>118</v>
      </c>
      <c r="BM309" s="23" t="s">
        <v>392</v>
      </c>
    </row>
    <row r="310" spans="2:65" s="11" customFormat="1" x14ac:dyDescent="0.3">
      <c r="B310" s="181"/>
      <c r="D310" s="182" t="s">
        <v>129</v>
      </c>
      <c r="E310" s="183" t="s">
        <v>5</v>
      </c>
      <c r="F310" s="184" t="s">
        <v>354</v>
      </c>
      <c r="H310" s="185" t="s">
        <v>5</v>
      </c>
      <c r="I310" s="186"/>
      <c r="L310" s="181"/>
      <c r="M310" s="187"/>
      <c r="N310" s="188"/>
      <c r="O310" s="188"/>
      <c r="P310" s="188"/>
      <c r="Q310" s="188"/>
      <c r="R310" s="188"/>
      <c r="S310" s="188"/>
      <c r="T310" s="189"/>
      <c r="AT310" s="185" t="s">
        <v>129</v>
      </c>
      <c r="AU310" s="185" t="s">
        <v>81</v>
      </c>
      <c r="AV310" s="11" t="s">
        <v>74</v>
      </c>
      <c r="AW310" s="11" t="s">
        <v>33</v>
      </c>
      <c r="AX310" s="11" t="s">
        <v>69</v>
      </c>
      <c r="AY310" s="185" t="s">
        <v>113</v>
      </c>
    </row>
    <row r="311" spans="2:65" s="11" customFormat="1" x14ac:dyDescent="0.3">
      <c r="B311" s="181"/>
      <c r="D311" s="182" t="s">
        <v>129</v>
      </c>
      <c r="E311" s="183" t="s">
        <v>5</v>
      </c>
      <c r="F311" s="184" t="s">
        <v>145</v>
      </c>
      <c r="H311" s="185" t="s">
        <v>5</v>
      </c>
      <c r="I311" s="186"/>
      <c r="L311" s="181"/>
      <c r="M311" s="187"/>
      <c r="N311" s="188"/>
      <c r="O311" s="188"/>
      <c r="P311" s="188"/>
      <c r="Q311" s="188"/>
      <c r="R311" s="188"/>
      <c r="S311" s="188"/>
      <c r="T311" s="189"/>
      <c r="AT311" s="185" t="s">
        <v>129</v>
      </c>
      <c r="AU311" s="185" t="s">
        <v>81</v>
      </c>
      <c r="AV311" s="11" t="s">
        <v>74</v>
      </c>
      <c r="AW311" s="11" t="s">
        <v>33</v>
      </c>
      <c r="AX311" s="11" t="s">
        <v>69</v>
      </c>
      <c r="AY311" s="185" t="s">
        <v>113</v>
      </c>
    </row>
    <row r="312" spans="2:65" s="12" customFormat="1" x14ac:dyDescent="0.3">
      <c r="B312" s="190"/>
      <c r="D312" s="182" t="s">
        <v>129</v>
      </c>
      <c r="E312" s="191" t="s">
        <v>5</v>
      </c>
      <c r="F312" s="192" t="s">
        <v>393</v>
      </c>
      <c r="H312" s="193">
        <v>96.16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129</v>
      </c>
      <c r="AU312" s="191" t="s">
        <v>81</v>
      </c>
      <c r="AV312" s="12" t="s">
        <v>81</v>
      </c>
      <c r="AW312" s="12" t="s">
        <v>33</v>
      </c>
      <c r="AX312" s="12" t="s">
        <v>69</v>
      </c>
      <c r="AY312" s="191" t="s">
        <v>113</v>
      </c>
    </row>
    <row r="313" spans="2:65" s="11" customFormat="1" x14ac:dyDescent="0.3">
      <c r="B313" s="181"/>
      <c r="D313" s="182" t="s">
        <v>129</v>
      </c>
      <c r="E313" s="183" t="s">
        <v>5</v>
      </c>
      <c r="F313" s="184" t="s">
        <v>150</v>
      </c>
      <c r="H313" s="185" t="s">
        <v>5</v>
      </c>
      <c r="I313" s="186"/>
      <c r="L313" s="181"/>
      <c r="M313" s="187"/>
      <c r="N313" s="188"/>
      <c r="O313" s="188"/>
      <c r="P313" s="188"/>
      <c r="Q313" s="188"/>
      <c r="R313" s="188"/>
      <c r="S313" s="188"/>
      <c r="T313" s="189"/>
      <c r="AT313" s="185" t="s">
        <v>129</v>
      </c>
      <c r="AU313" s="185" t="s">
        <v>81</v>
      </c>
      <c r="AV313" s="11" t="s">
        <v>74</v>
      </c>
      <c r="AW313" s="11" t="s">
        <v>33</v>
      </c>
      <c r="AX313" s="11" t="s">
        <v>69</v>
      </c>
      <c r="AY313" s="185" t="s">
        <v>113</v>
      </c>
    </row>
    <row r="314" spans="2:65" s="12" customFormat="1" x14ac:dyDescent="0.3">
      <c r="B314" s="190"/>
      <c r="D314" s="182" t="s">
        <v>129</v>
      </c>
      <c r="E314" s="191" t="s">
        <v>5</v>
      </c>
      <c r="F314" s="192" t="s">
        <v>394</v>
      </c>
      <c r="H314" s="193">
        <v>37.35</v>
      </c>
      <c r="I314" s="194"/>
      <c r="L314" s="190"/>
      <c r="M314" s="195"/>
      <c r="N314" s="196"/>
      <c r="O314" s="196"/>
      <c r="P314" s="196"/>
      <c r="Q314" s="196"/>
      <c r="R314" s="196"/>
      <c r="S314" s="196"/>
      <c r="T314" s="197"/>
      <c r="AT314" s="191" t="s">
        <v>129</v>
      </c>
      <c r="AU314" s="191" t="s">
        <v>81</v>
      </c>
      <c r="AV314" s="12" t="s">
        <v>81</v>
      </c>
      <c r="AW314" s="12" t="s">
        <v>33</v>
      </c>
      <c r="AX314" s="12" t="s">
        <v>69</v>
      </c>
      <c r="AY314" s="191" t="s">
        <v>113</v>
      </c>
    </row>
    <row r="315" spans="2:65" s="11" customFormat="1" x14ac:dyDescent="0.3">
      <c r="B315" s="181"/>
      <c r="D315" s="182" t="s">
        <v>129</v>
      </c>
      <c r="E315" s="183" t="s">
        <v>5</v>
      </c>
      <c r="F315" s="184" t="s">
        <v>395</v>
      </c>
      <c r="H315" s="185" t="s">
        <v>5</v>
      </c>
      <c r="I315" s="186"/>
      <c r="L315" s="181"/>
      <c r="M315" s="187"/>
      <c r="N315" s="188"/>
      <c r="O315" s="188"/>
      <c r="P315" s="188"/>
      <c r="Q315" s="188"/>
      <c r="R315" s="188"/>
      <c r="S315" s="188"/>
      <c r="T315" s="189"/>
      <c r="AT315" s="185" t="s">
        <v>129</v>
      </c>
      <c r="AU315" s="185" t="s">
        <v>81</v>
      </c>
      <c r="AV315" s="11" t="s">
        <v>74</v>
      </c>
      <c r="AW315" s="11" t="s">
        <v>33</v>
      </c>
      <c r="AX315" s="11" t="s">
        <v>69</v>
      </c>
      <c r="AY315" s="185" t="s">
        <v>113</v>
      </c>
    </row>
    <row r="316" spans="2:65" s="12" customFormat="1" x14ac:dyDescent="0.3">
      <c r="B316" s="190"/>
      <c r="D316" s="182" t="s">
        <v>129</v>
      </c>
      <c r="E316" s="191" t="s">
        <v>5</v>
      </c>
      <c r="F316" s="192" t="s">
        <v>396</v>
      </c>
      <c r="H316" s="193">
        <v>33.46</v>
      </c>
      <c r="I316" s="194"/>
      <c r="L316" s="190"/>
      <c r="M316" s="195"/>
      <c r="N316" s="196"/>
      <c r="O316" s="196"/>
      <c r="P316" s="196"/>
      <c r="Q316" s="196"/>
      <c r="R316" s="196"/>
      <c r="S316" s="196"/>
      <c r="T316" s="197"/>
      <c r="AT316" s="191" t="s">
        <v>129</v>
      </c>
      <c r="AU316" s="191" t="s">
        <v>81</v>
      </c>
      <c r="AV316" s="12" t="s">
        <v>81</v>
      </c>
      <c r="AW316" s="12" t="s">
        <v>33</v>
      </c>
      <c r="AX316" s="12" t="s">
        <v>69</v>
      </c>
      <c r="AY316" s="191" t="s">
        <v>113</v>
      </c>
    </row>
    <row r="317" spans="2:65" s="13" customFormat="1" x14ac:dyDescent="0.3">
      <c r="B317" s="198"/>
      <c r="D317" s="199" t="s">
        <v>129</v>
      </c>
      <c r="E317" s="200" t="s">
        <v>5</v>
      </c>
      <c r="F317" s="201" t="s">
        <v>132</v>
      </c>
      <c r="H317" s="202">
        <v>166.97</v>
      </c>
      <c r="I317" s="203"/>
      <c r="L317" s="198"/>
      <c r="M317" s="204"/>
      <c r="N317" s="205"/>
      <c r="O317" s="205"/>
      <c r="P317" s="205"/>
      <c r="Q317" s="205"/>
      <c r="R317" s="205"/>
      <c r="S317" s="205"/>
      <c r="T317" s="206"/>
      <c r="AT317" s="207" t="s">
        <v>129</v>
      </c>
      <c r="AU317" s="207" t="s">
        <v>81</v>
      </c>
      <c r="AV317" s="13" t="s">
        <v>118</v>
      </c>
      <c r="AW317" s="13" t="s">
        <v>33</v>
      </c>
      <c r="AX317" s="13" t="s">
        <v>74</v>
      </c>
      <c r="AY317" s="207" t="s">
        <v>113</v>
      </c>
    </row>
    <row r="318" spans="2:65" s="1" customFormat="1" ht="22.5" customHeight="1" x14ac:dyDescent="0.3">
      <c r="B318" s="168"/>
      <c r="C318" s="208" t="s">
        <v>397</v>
      </c>
      <c r="D318" s="208" t="s">
        <v>258</v>
      </c>
      <c r="E318" s="209" t="s">
        <v>398</v>
      </c>
      <c r="F318" s="210" t="s">
        <v>399</v>
      </c>
      <c r="G318" s="211" t="s">
        <v>302</v>
      </c>
      <c r="H318" s="212">
        <v>167</v>
      </c>
      <c r="I318" s="213"/>
      <c r="J318" s="214">
        <f>ROUND(I318*H318,2)</f>
        <v>0</v>
      </c>
      <c r="K318" s="210"/>
      <c r="L318" s="215"/>
      <c r="M318" s="216" t="s">
        <v>5</v>
      </c>
      <c r="N318" s="217" t="s">
        <v>40</v>
      </c>
      <c r="O318" s="41"/>
      <c r="P318" s="178">
        <f>O318*H318</f>
        <v>0</v>
      </c>
      <c r="Q318" s="178">
        <v>1.14E-2</v>
      </c>
      <c r="R318" s="178">
        <f>Q318*H318</f>
        <v>1.9038000000000002</v>
      </c>
      <c r="S318" s="178">
        <v>0</v>
      </c>
      <c r="T318" s="179">
        <f>S318*H318</f>
        <v>0</v>
      </c>
      <c r="AR318" s="23" t="s">
        <v>182</v>
      </c>
      <c r="AT318" s="23" t="s">
        <v>258</v>
      </c>
      <c r="AU318" s="23" t="s">
        <v>81</v>
      </c>
      <c r="AY318" s="23" t="s">
        <v>113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23" t="s">
        <v>74</v>
      </c>
      <c r="BK318" s="180">
        <f>ROUND(I318*H318,2)</f>
        <v>0</v>
      </c>
      <c r="BL318" s="23" t="s">
        <v>118</v>
      </c>
      <c r="BM318" s="23" t="s">
        <v>400</v>
      </c>
    </row>
    <row r="319" spans="2:65" s="1" customFormat="1" ht="44.25" customHeight="1" x14ac:dyDescent="0.3">
      <c r="B319" s="168"/>
      <c r="C319" s="169" t="s">
        <v>401</v>
      </c>
      <c r="D319" s="169" t="s">
        <v>115</v>
      </c>
      <c r="E319" s="170" t="s">
        <v>402</v>
      </c>
      <c r="F319" s="171" t="s">
        <v>953</v>
      </c>
      <c r="G319" s="172" t="s">
        <v>302</v>
      </c>
      <c r="H319" s="173">
        <v>3</v>
      </c>
      <c r="I319" s="174"/>
      <c r="J319" s="175">
        <f>ROUND(I319*H319,2)</f>
        <v>0</v>
      </c>
      <c r="K319" s="171"/>
      <c r="L319" s="40"/>
      <c r="M319" s="176" t="s">
        <v>5</v>
      </c>
      <c r="N319" s="177" t="s">
        <v>40</v>
      </c>
      <c r="O319" s="41"/>
      <c r="P319" s="178">
        <f>O319*H319</f>
        <v>0</v>
      </c>
      <c r="Q319" s="178">
        <v>0</v>
      </c>
      <c r="R319" s="178">
        <f>Q319*H319</f>
        <v>0</v>
      </c>
      <c r="S319" s="178">
        <v>0</v>
      </c>
      <c r="T319" s="179">
        <f>S319*H319</f>
        <v>0</v>
      </c>
      <c r="AR319" s="23" t="s">
        <v>118</v>
      </c>
      <c r="AT319" s="23" t="s">
        <v>115</v>
      </c>
      <c r="AU319" s="23" t="s">
        <v>81</v>
      </c>
      <c r="AY319" s="23" t="s">
        <v>113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23" t="s">
        <v>74</v>
      </c>
      <c r="BK319" s="180">
        <f>ROUND(I319*H319,2)</f>
        <v>0</v>
      </c>
      <c r="BL319" s="23" t="s">
        <v>118</v>
      </c>
      <c r="BM319" s="23" t="s">
        <v>403</v>
      </c>
    </row>
    <row r="320" spans="2:65" s="11" customFormat="1" ht="27" x14ac:dyDescent="0.3">
      <c r="B320" s="181"/>
      <c r="D320" s="182" t="s">
        <v>129</v>
      </c>
      <c r="E320" s="183" t="s">
        <v>5</v>
      </c>
      <c r="F320" s="304" t="s">
        <v>954</v>
      </c>
      <c r="H320" s="185" t="s">
        <v>5</v>
      </c>
      <c r="I320" s="186"/>
      <c r="L320" s="181"/>
      <c r="M320" s="187"/>
      <c r="N320" s="188"/>
      <c r="O320" s="188"/>
      <c r="P320" s="188"/>
      <c r="Q320" s="188"/>
      <c r="R320" s="188"/>
      <c r="S320" s="188"/>
      <c r="T320" s="189"/>
      <c r="AT320" s="185" t="s">
        <v>129</v>
      </c>
      <c r="AU320" s="185" t="s">
        <v>81</v>
      </c>
      <c r="AV320" s="11" t="s">
        <v>74</v>
      </c>
      <c r="AW320" s="11" t="s">
        <v>33</v>
      </c>
      <c r="AX320" s="11" t="s">
        <v>69</v>
      </c>
      <c r="AY320" s="185" t="s">
        <v>113</v>
      </c>
    </row>
    <row r="321" spans="2:65" s="12" customFormat="1" x14ac:dyDescent="0.3">
      <c r="B321" s="190"/>
      <c r="D321" s="182" t="s">
        <v>129</v>
      </c>
      <c r="E321" s="191" t="s">
        <v>5</v>
      </c>
      <c r="F321" s="192" t="s">
        <v>81</v>
      </c>
      <c r="H321" s="193">
        <v>2</v>
      </c>
      <c r="I321" s="194"/>
      <c r="L321" s="190"/>
      <c r="M321" s="195"/>
      <c r="N321" s="196"/>
      <c r="O321" s="196"/>
      <c r="P321" s="196"/>
      <c r="Q321" s="196"/>
      <c r="R321" s="196"/>
      <c r="S321" s="196"/>
      <c r="T321" s="197"/>
      <c r="AT321" s="191" t="s">
        <v>129</v>
      </c>
      <c r="AU321" s="191" t="s">
        <v>81</v>
      </c>
      <c r="AV321" s="12" t="s">
        <v>81</v>
      </c>
      <c r="AW321" s="12" t="s">
        <v>33</v>
      </c>
      <c r="AX321" s="12" t="s">
        <v>69</v>
      </c>
      <c r="AY321" s="191" t="s">
        <v>113</v>
      </c>
    </row>
    <row r="322" spans="2:65" s="11" customFormat="1" ht="27" x14ac:dyDescent="0.3">
      <c r="B322" s="181"/>
      <c r="D322" s="182" t="s">
        <v>129</v>
      </c>
      <c r="E322" s="183" t="s">
        <v>5</v>
      </c>
      <c r="F322" s="304" t="s">
        <v>955</v>
      </c>
      <c r="H322" s="185" t="s">
        <v>5</v>
      </c>
      <c r="I322" s="186"/>
      <c r="L322" s="181"/>
      <c r="M322" s="187"/>
      <c r="N322" s="188"/>
      <c r="O322" s="188"/>
      <c r="P322" s="188"/>
      <c r="Q322" s="188"/>
      <c r="R322" s="188"/>
      <c r="S322" s="188"/>
      <c r="T322" s="189"/>
      <c r="AT322" s="185" t="s">
        <v>129</v>
      </c>
      <c r="AU322" s="185" t="s">
        <v>81</v>
      </c>
      <c r="AV322" s="11" t="s">
        <v>74</v>
      </c>
      <c r="AW322" s="11" t="s">
        <v>33</v>
      </c>
      <c r="AX322" s="11" t="s">
        <v>69</v>
      </c>
      <c r="AY322" s="185" t="s">
        <v>113</v>
      </c>
    </row>
    <row r="323" spans="2:65" s="12" customFormat="1" x14ac:dyDescent="0.3">
      <c r="B323" s="190"/>
      <c r="D323" s="182" t="s">
        <v>129</v>
      </c>
      <c r="E323" s="191" t="s">
        <v>5</v>
      </c>
      <c r="F323" s="192" t="s">
        <v>74</v>
      </c>
      <c r="H323" s="193">
        <v>1</v>
      </c>
      <c r="I323" s="194"/>
      <c r="L323" s="190"/>
      <c r="M323" s="195"/>
      <c r="N323" s="196"/>
      <c r="O323" s="196"/>
      <c r="P323" s="196"/>
      <c r="Q323" s="196"/>
      <c r="R323" s="196"/>
      <c r="S323" s="196"/>
      <c r="T323" s="197"/>
      <c r="AT323" s="191" t="s">
        <v>129</v>
      </c>
      <c r="AU323" s="191" t="s">
        <v>81</v>
      </c>
      <c r="AV323" s="12" t="s">
        <v>81</v>
      </c>
      <c r="AW323" s="12" t="s">
        <v>33</v>
      </c>
      <c r="AX323" s="12" t="s">
        <v>69</v>
      </c>
      <c r="AY323" s="191" t="s">
        <v>113</v>
      </c>
    </row>
    <row r="324" spans="2:65" s="13" customFormat="1" x14ac:dyDescent="0.3">
      <c r="B324" s="198"/>
      <c r="D324" s="199" t="s">
        <v>129</v>
      </c>
      <c r="E324" s="200" t="s">
        <v>5</v>
      </c>
      <c r="F324" s="201" t="s">
        <v>132</v>
      </c>
      <c r="H324" s="202">
        <v>3</v>
      </c>
      <c r="I324" s="203"/>
      <c r="L324" s="198"/>
      <c r="M324" s="204"/>
      <c r="N324" s="205"/>
      <c r="O324" s="205"/>
      <c r="P324" s="205"/>
      <c r="Q324" s="205"/>
      <c r="R324" s="205"/>
      <c r="S324" s="205"/>
      <c r="T324" s="206"/>
      <c r="AT324" s="207" t="s">
        <v>129</v>
      </c>
      <c r="AU324" s="207" t="s">
        <v>81</v>
      </c>
      <c r="AV324" s="13" t="s">
        <v>118</v>
      </c>
      <c r="AW324" s="13" t="s">
        <v>33</v>
      </c>
      <c r="AX324" s="13" t="s">
        <v>74</v>
      </c>
      <c r="AY324" s="207" t="s">
        <v>113</v>
      </c>
    </row>
    <row r="325" spans="2:65" s="1" customFormat="1" ht="31.5" customHeight="1" x14ac:dyDescent="0.3">
      <c r="B325" s="168"/>
      <c r="C325" s="169" t="s">
        <v>404</v>
      </c>
      <c r="D325" s="169" t="s">
        <v>115</v>
      </c>
      <c r="E325" s="170" t="s">
        <v>405</v>
      </c>
      <c r="F325" s="171" t="s">
        <v>956</v>
      </c>
      <c r="G325" s="172" t="s">
        <v>302</v>
      </c>
      <c r="H325" s="173">
        <v>1</v>
      </c>
      <c r="I325" s="174"/>
      <c r="J325" s="175">
        <f>ROUND(I325*H325,2)</f>
        <v>0</v>
      </c>
      <c r="K325" s="171"/>
      <c r="L325" s="40"/>
      <c r="M325" s="176" t="s">
        <v>5</v>
      </c>
      <c r="N325" s="177" t="s">
        <v>40</v>
      </c>
      <c r="O325" s="41"/>
      <c r="P325" s="178">
        <f>O325*H325</f>
        <v>0</v>
      </c>
      <c r="Q325" s="178">
        <v>0</v>
      </c>
      <c r="R325" s="178">
        <f>Q325*H325</f>
        <v>0</v>
      </c>
      <c r="S325" s="178">
        <v>0</v>
      </c>
      <c r="T325" s="179">
        <f>S325*H325</f>
        <v>0</v>
      </c>
      <c r="AR325" s="23" t="s">
        <v>118</v>
      </c>
      <c r="AT325" s="23" t="s">
        <v>115</v>
      </c>
      <c r="AU325" s="23" t="s">
        <v>81</v>
      </c>
      <c r="AY325" s="23" t="s">
        <v>113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23" t="s">
        <v>74</v>
      </c>
      <c r="BK325" s="180">
        <f>ROUND(I325*H325,2)</f>
        <v>0</v>
      </c>
      <c r="BL325" s="23" t="s">
        <v>118</v>
      </c>
      <c r="BM325" s="23" t="s">
        <v>406</v>
      </c>
    </row>
    <row r="326" spans="2:65" s="11" customFormat="1" x14ac:dyDescent="0.3">
      <c r="B326" s="181"/>
      <c r="D326" s="182" t="s">
        <v>129</v>
      </c>
      <c r="E326" s="183" t="s">
        <v>5</v>
      </c>
      <c r="F326" s="184" t="s">
        <v>407</v>
      </c>
      <c r="H326" s="185" t="s">
        <v>5</v>
      </c>
      <c r="I326" s="186"/>
      <c r="L326" s="181"/>
      <c r="M326" s="187"/>
      <c r="N326" s="188"/>
      <c r="O326" s="188"/>
      <c r="P326" s="188"/>
      <c r="Q326" s="188"/>
      <c r="R326" s="188"/>
      <c r="S326" s="188"/>
      <c r="T326" s="189"/>
      <c r="AT326" s="185" t="s">
        <v>129</v>
      </c>
      <c r="AU326" s="185" t="s">
        <v>81</v>
      </c>
      <c r="AV326" s="11" t="s">
        <v>74</v>
      </c>
      <c r="AW326" s="11" t="s">
        <v>33</v>
      </c>
      <c r="AX326" s="11" t="s">
        <v>69</v>
      </c>
      <c r="AY326" s="185" t="s">
        <v>113</v>
      </c>
    </row>
    <row r="327" spans="2:65" s="11" customFormat="1" x14ac:dyDescent="0.3">
      <c r="B327" s="181"/>
      <c r="D327" s="182" t="s">
        <v>129</v>
      </c>
      <c r="E327" s="183" t="s">
        <v>5</v>
      </c>
      <c r="F327" s="184" t="s">
        <v>408</v>
      </c>
      <c r="H327" s="185" t="s">
        <v>5</v>
      </c>
      <c r="I327" s="186"/>
      <c r="L327" s="181"/>
      <c r="M327" s="187"/>
      <c r="N327" s="188"/>
      <c r="O327" s="188"/>
      <c r="P327" s="188"/>
      <c r="Q327" s="188"/>
      <c r="R327" s="188"/>
      <c r="S327" s="188"/>
      <c r="T327" s="189"/>
      <c r="AT327" s="185" t="s">
        <v>129</v>
      </c>
      <c r="AU327" s="185" t="s">
        <v>81</v>
      </c>
      <c r="AV327" s="11" t="s">
        <v>74</v>
      </c>
      <c r="AW327" s="11" t="s">
        <v>33</v>
      </c>
      <c r="AX327" s="11" t="s">
        <v>69</v>
      </c>
      <c r="AY327" s="185" t="s">
        <v>113</v>
      </c>
    </row>
    <row r="328" spans="2:65" s="12" customFormat="1" x14ac:dyDescent="0.3">
      <c r="B328" s="190"/>
      <c r="D328" s="182" t="s">
        <v>129</v>
      </c>
      <c r="E328" s="191" t="s">
        <v>5</v>
      </c>
      <c r="F328" s="192" t="s">
        <v>74</v>
      </c>
      <c r="H328" s="193">
        <v>1</v>
      </c>
      <c r="I328" s="194"/>
      <c r="L328" s="190"/>
      <c r="M328" s="195"/>
      <c r="N328" s="196"/>
      <c r="O328" s="196"/>
      <c r="P328" s="196"/>
      <c r="Q328" s="196"/>
      <c r="R328" s="196"/>
      <c r="S328" s="196"/>
      <c r="T328" s="197"/>
      <c r="AT328" s="191" t="s">
        <v>129</v>
      </c>
      <c r="AU328" s="191" t="s">
        <v>81</v>
      </c>
      <c r="AV328" s="12" t="s">
        <v>81</v>
      </c>
      <c r="AW328" s="12" t="s">
        <v>33</v>
      </c>
      <c r="AX328" s="12" t="s">
        <v>69</v>
      </c>
      <c r="AY328" s="191" t="s">
        <v>113</v>
      </c>
    </row>
    <row r="329" spans="2:65" s="13" customFormat="1" x14ac:dyDescent="0.3">
      <c r="B329" s="198"/>
      <c r="D329" s="199" t="s">
        <v>129</v>
      </c>
      <c r="E329" s="200" t="s">
        <v>5</v>
      </c>
      <c r="F329" s="201" t="s">
        <v>132</v>
      </c>
      <c r="H329" s="202">
        <v>1</v>
      </c>
      <c r="I329" s="203"/>
      <c r="L329" s="198"/>
      <c r="M329" s="204"/>
      <c r="N329" s="205"/>
      <c r="O329" s="205"/>
      <c r="P329" s="205"/>
      <c r="Q329" s="205"/>
      <c r="R329" s="205"/>
      <c r="S329" s="205"/>
      <c r="T329" s="206"/>
      <c r="AT329" s="207" t="s">
        <v>129</v>
      </c>
      <c r="AU329" s="207" t="s">
        <v>81</v>
      </c>
      <c r="AV329" s="13" t="s">
        <v>118</v>
      </c>
      <c r="AW329" s="13" t="s">
        <v>33</v>
      </c>
      <c r="AX329" s="13" t="s">
        <v>74</v>
      </c>
      <c r="AY329" s="207" t="s">
        <v>113</v>
      </c>
    </row>
    <row r="330" spans="2:65" s="1" customFormat="1" ht="22.5" customHeight="1" x14ac:dyDescent="0.3">
      <c r="B330" s="168"/>
      <c r="C330" s="208" t="s">
        <v>409</v>
      </c>
      <c r="D330" s="208" t="s">
        <v>258</v>
      </c>
      <c r="E330" s="209" t="s">
        <v>410</v>
      </c>
      <c r="F330" s="210" t="s">
        <v>905</v>
      </c>
      <c r="G330" s="211" t="s">
        <v>302</v>
      </c>
      <c r="H330" s="212">
        <v>1</v>
      </c>
      <c r="I330" s="213"/>
      <c r="J330" s="214">
        <f>ROUND(I330*H330,2)</f>
        <v>0</v>
      </c>
      <c r="K330" s="210"/>
      <c r="L330" s="215"/>
      <c r="M330" s="216" t="s">
        <v>5</v>
      </c>
      <c r="N330" s="217" t="s">
        <v>40</v>
      </c>
      <c r="O330" s="41"/>
      <c r="P330" s="178">
        <f>O330*H330</f>
        <v>0</v>
      </c>
      <c r="Q330" s="178">
        <v>1E-3</v>
      </c>
      <c r="R330" s="178">
        <f>Q330*H330</f>
        <v>1E-3</v>
      </c>
      <c r="S330" s="178">
        <v>0</v>
      </c>
      <c r="T330" s="179">
        <f>S330*H330</f>
        <v>0</v>
      </c>
      <c r="AR330" s="23" t="s">
        <v>182</v>
      </c>
      <c r="AT330" s="23" t="s">
        <v>258</v>
      </c>
      <c r="AU330" s="23" t="s">
        <v>81</v>
      </c>
      <c r="AY330" s="23" t="s">
        <v>113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23" t="s">
        <v>74</v>
      </c>
      <c r="BK330" s="180">
        <f>ROUND(I330*H330,2)</f>
        <v>0</v>
      </c>
      <c r="BL330" s="23" t="s">
        <v>118</v>
      </c>
      <c r="BM330" s="23" t="s">
        <v>411</v>
      </c>
    </row>
    <row r="331" spans="2:65" s="1" customFormat="1" ht="31.5" customHeight="1" x14ac:dyDescent="0.3">
      <c r="B331" s="168"/>
      <c r="C331" s="169" t="s">
        <v>412</v>
      </c>
      <c r="D331" s="169" t="s">
        <v>115</v>
      </c>
      <c r="E331" s="170" t="s">
        <v>413</v>
      </c>
      <c r="F331" s="171" t="s">
        <v>957</v>
      </c>
      <c r="G331" s="172" t="s">
        <v>302</v>
      </c>
      <c r="H331" s="173">
        <v>1</v>
      </c>
      <c r="I331" s="174"/>
      <c r="J331" s="175">
        <f>ROUND(I331*H331,2)</f>
        <v>0</v>
      </c>
      <c r="K331" s="171"/>
      <c r="L331" s="40"/>
      <c r="M331" s="176" t="s">
        <v>5</v>
      </c>
      <c r="N331" s="177" t="s">
        <v>40</v>
      </c>
      <c r="O331" s="41"/>
      <c r="P331" s="178">
        <f>O331*H331</f>
        <v>0</v>
      </c>
      <c r="Q331" s="178">
        <v>0</v>
      </c>
      <c r="R331" s="178">
        <f>Q331*H331</f>
        <v>0</v>
      </c>
      <c r="S331" s="178">
        <v>0</v>
      </c>
      <c r="T331" s="179">
        <f>S331*H331</f>
        <v>0</v>
      </c>
      <c r="AR331" s="23" t="s">
        <v>118</v>
      </c>
      <c r="AT331" s="23" t="s">
        <v>115</v>
      </c>
      <c r="AU331" s="23" t="s">
        <v>81</v>
      </c>
      <c r="AY331" s="23" t="s">
        <v>113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23" t="s">
        <v>74</v>
      </c>
      <c r="BK331" s="180">
        <f>ROUND(I331*H331,2)</f>
        <v>0</v>
      </c>
      <c r="BL331" s="23" t="s">
        <v>118</v>
      </c>
      <c r="BM331" s="23" t="s">
        <v>414</v>
      </c>
    </row>
    <row r="332" spans="2:65" s="11" customFormat="1" x14ac:dyDescent="0.3">
      <c r="B332" s="181"/>
      <c r="D332" s="182" t="s">
        <v>129</v>
      </c>
      <c r="E332" s="183" t="s">
        <v>5</v>
      </c>
      <c r="F332" s="184" t="s">
        <v>415</v>
      </c>
      <c r="H332" s="185" t="s">
        <v>5</v>
      </c>
      <c r="I332" s="186"/>
      <c r="L332" s="181"/>
      <c r="M332" s="187"/>
      <c r="N332" s="188"/>
      <c r="O332" s="188"/>
      <c r="P332" s="188"/>
      <c r="Q332" s="188"/>
      <c r="R332" s="188"/>
      <c r="S332" s="188"/>
      <c r="T332" s="189"/>
      <c r="AT332" s="185" t="s">
        <v>129</v>
      </c>
      <c r="AU332" s="185" t="s">
        <v>81</v>
      </c>
      <c r="AV332" s="11" t="s">
        <v>74</v>
      </c>
      <c r="AW332" s="11" t="s">
        <v>33</v>
      </c>
      <c r="AX332" s="11" t="s">
        <v>69</v>
      </c>
      <c r="AY332" s="185" t="s">
        <v>113</v>
      </c>
    </row>
    <row r="333" spans="2:65" s="11" customFormat="1" x14ac:dyDescent="0.3">
      <c r="B333" s="181"/>
      <c r="D333" s="182" t="s">
        <v>129</v>
      </c>
      <c r="E333" s="183" t="s">
        <v>5</v>
      </c>
      <c r="F333" s="184" t="s">
        <v>416</v>
      </c>
      <c r="H333" s="185" t="s">
        <v>5</v>
      </c>
      <c r="I333" s="186"/>
      <c r="L333" s="181"/>
      <c r="M333" s="187"/>
      <c r="N333" s="188"/>
      <c r="O333" s="188"/>
      <c r="P333" s="188"/>
      <c r="Q333" s="188"/>
      <c r="R333" s="188"/>
      <c r="S333" s="188"/>
      <c r="T333" s="189"/>
      <c r="AT333" s="185" t="s">
        <v>129</v>
      </c>
      <c r="AU333" s="185" t="s">
        <v>81</v>
      </c>
      <c r="AV333" s="11" t="s">
        <v>74</v>
      </c>
      <c r="AW333" s="11" t="s">
        <v>33</v>
      </c>
      <c r="AX333" s="11" t="s">
        <v>69</v>
      </c>
      <c r="AY333" s="185" t="s">
        <v>113</v>
      </c>
    </row>
    <row r="334" spans="2:65" s="12" customFormat="1" x14ac:dyDescent="0.3">
      <c r="B334" s="190"/>
      <c r="D334" s="182" t="s">
        <v>129</v>
      </c>
      <c r="E334" s="191" t="s">
        <v>5</v>
      </c>
      <c r="F334" s="192" t="s">
        <v>74</v>
      </c>
      <c r="H334" s="193">
        <v>1</v>
      </c>
      <c r="I334" s="194"/>
      <c r="L334" s="190"/>
      <c r="M334" s="195"/>
      <c r="N334" s="196"/>
      <c r="O334" s="196"/>
      <c r="P334" s="196"/>
      <c r="Q334" s="196"/>
      <c r="R334" s="196"/>
      <c r="S334" s="196"/>
      <c r="T334" s="197"/>
      <c r="AT334" s="191" t="s">
        <v>129</v>
      </c>
      <c r="AU334" s="191" t="s">
        <v>81</v>
      </c>
      <c r="AV334" s="12" t="s">
        <v>81</v>
      </c>
      <c r="AW334" s="12" t="s">
        <v>33</v>
      </c>
      <c r="AX334" s="12" t="s">
        <v>69</v>
      </c>
      <c r="AY334" s="191" t="s">
        <v>113</v>
      </c>
    </row>
    <row r="335" spans="2:65" s="13" customFormat="1" x14ac:dyDescent="0.3">
      <c r="B335" s="198"/>
      <c r="D335" s="199" t="s">
        <v>129</v>
      </c>
      <c r="E335" s="200" t="s">
        <v>5</v>
      </c>
      <c r="F335" s="201" t="s">
        <v>132</v>
      </c>
      <c r="H335" s="202">
        <v>1</v>
      </c>
      <c r="I335" s="203"/>
      <c r="L335" s="198"/>
      <c r="M335" s="204"/>
      <c r="N335" s="205"/>
      <c r="O335" s="205"/>
      <c r="P335" s="205"/>
      <c r="Q335" s="205"/>
      <c r="R335" s="205"/>
      <c r="S335" s="205"/>
      <c r="T335" s="206"/>
      <c r="AT335" s="207" t="s">
        <v>129</v>
      </c>
      <c r="AU335" s="207" t="s">
        <v>81</v>
      </c>
      <c r="AV335" s="13" t="s">
        <v>118</v>
      </c>
      <c r="AW335" s="13" t="s">
        <v>33</v>
      </c>
      <c r="AX335" s="13" t="s">
        <v>74</v>
      </c>
      <c r="AY335" s="207" t="s">
        <v>113</v>
      </c>
    </row>
    <row r="336" spans="2:65" s="1" customFormat="1" ht="22.5" customHeight="1" x14ac:dyDescent="0.3">
      <c r="B336" s="168"/>
      <c r="C336" s="208" t="s">
        <v>417</v>
      </c>
      <c r="D336" s="208" t="s">
        <v>258</v>
      </c>
      <c r="E336" s="209" t="s">
        <v>418</v>
      </c>
      <c r="F336" s="210" t="s">
        <v>906</v>
      </c>
      <c r="G336" s="211" t="s">
        <v>302</v>
      </c>
      <c r="H336" s="212">
        <v>1</v>
      </c>
      <c r="I336" s="213"/>
      <c r="J336" s="214">
        <f>ROUND(I336*H336,2)</f>
        <v>0</v>
      </c>
      <c r="K336" s="210"/>
      <c r="L336" s="215"/>
      <c r="M336" s="216" t="s">
        <v>5</v>
      </c>
      <c r="N336" s="217" t="s">
        <v>40</v>
      </c>
      <c r="O336" s="41"/>
      <c r="P336" s="178">
        <f>O336*H336</f>
        <v>0</v>
      </c>
      <c r="Q336" s="178">
        <v>1.8E-3</v>
      </c>
      <c r="R336" s="178">
        <f>Q336*H336</f>
        <v>1.8E-3</v>
      </c>
      <c r="S336" s="178">
        <v>0</v>
      </c>
      <c r="T336" s="179">
        <f>S336*H336</f>
        <v>0</v>
      </c>
      <c r="AR336" s="23" t="s">
        <v>182</v>
      </c>
      <c r="AT336" s="23" t="s">
        <v>258</v>
      </c>
      <c r="AU336" s="23" t="s">
        <v>81</v>
      </c>
      <c r="AY336" s="23" t="s">
        <v>113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23" t="s">
        <v>74</v>
      </c>
      <c r="BK336" s="180">
        <f>ROUND(I336*H336,2)</f>
        <v>0</v>
      </c>
      <c r="BL336" s="23" t="s">
        <v>118</v>
      </c>
      <c r="BM336" s="23" t="s">
        <v>419</v>
      </c>
    </row>
    <row r="337" spans="2:65" s="1" customFormat="1" ht="31.5" customHeight="1" x14ac:dyDescent="0.3">
      <c r="B337" s="168"/>
      <c r="C337" s="169" t="s">
        <v>420</v>
      </c>
      <c r="D337" s="169" t="s">
        <v>115</v>
      </c>
      <c r="E337" s="170" t="s">
        <v>421</v>
      </c>
      <c r="F337" s="171" t="s">
        <v>1011</v>
      </c>
      <c r="G337" s="172" t="s">
        <v>302</v>
      </c>
      <c r="H337" s="173">
        <v>2</v>
      </c>
      <c r="I337" s="174"/>
      <c r="J337" s="175">
        <f>ROUND(I337*H337,2)</f>
        <v>0</v>
      </c>
      <c r="K337" s="171"/>
      <c r="L337" s="40"/>
      <c r="M337" s="176" t="s">
        <v>5</v>
      </c>
      <c r="N337" s="177" t="s">
        <v>40</v>
      </c>
      <c r="O337" s="41"/>
      <c r="P337" s="178">
        <f>O337*H337</f>
        <v>0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AR337" s="23" t="s">
        <v>118</v>
      </c>
      <c r="AT337" s="23" t="s">
        <v>115</v>
      </c>
      <c r="AU337" s="23" t="s">
        <v>81</v>
      </c>
      <c r="AY337" s="23" t="s">
        <v>113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23" t="s">
        <v>74</v>
      </c>
      <c r="BK337" s="180">
        <f>ROUND(I337*H337,2)</f>
        <v>0</v>
      </c>
      <c r="BL337" s="23" t="s">
        <v>118</v>
      </c>
      <c r="BM337" s="23" t="s">
        <v>422</v>
      </c>
    </row>
    <row r="338" spans="2:65" s="11" customFormat="1" x14ac:dyDescent="0.3">
      <c r="B338" s="181"/>
      <c r="D338" s="182" t="s">
        <v>129</v>
      </c>
      <c r="E338" s="183" t="s">
        <v>5</v>
      </c>
      <c r="F338" s="184" t="s">
        <v>423</v>
      </c>
      <c r="H338" s="185" t="s">
        <v>5</v>
      </c>
      <c r="I338" s="186"/>
      <c r="L338" s="181"/>
      <c r="M338" s="187"/>
      <c r="N338" s="188"/>
      <c r="O338" s="188"/>
      <c r="P338" s="188"/>
      <c r="Q338" s="188"/>
      <c r="R338" s="188"/>
      <c r="S338" s="188"/>
      <c r="T338" s="189"/>
      <c r="AT338" s="185" t="s">
        <v>129</v>
      </c>
      <c r="AU338" s="185" t="s">
        <v>81</v>
      </c>
      <c r="AV338" s="11" t="s">
        <v>74</v>
      </c>
      <c r="AW338" s="11" t="s">
        <v>33</v>
      </c>
      <c r="AX338" s="11" t="s">
        <v>69</v>
      </c>
      <c r="AY338" s="185" t="s">
        <v>113</v>
      </c>
    </row>
    <row r="339" spans="2:65" s="11" customFormat="1" x14ac:dyDescent="0.3">
      <c r="B339" s="181"/>
      <c r="D339" s="182" t="s">
        <v>129</v>
      </c>
      <c r="E339" s="183" t="s">
        <v>5</v>
      </c>
      <c r="F339" s="184" t="s">
        <v>424</v>
      </c>
      <c r="H339" s="185" t="s">
        <v>5</v>
      </c>
      <c r="I339" s="186"/>
      <c r="L339" s="181"/>
      <c r="M339" s="187"/>
      <c r="N339" s="188"/>
      <c r="O339" s="188"/>
      <c r="P339" s="188"/>
      <c r="Q339" s="188"/>
      <c r="R339" s="188"/>
      <c r="S339" s="188"/>
      <c r="T339" s="189"/>
      <c r="AT339" s="185" t="s">
        <v>129</v>
      </c>
      <c r="AU339" s="185" t="s">
        <v>81</v>
      </c>
      <c r="AV339" s="11" t="s">
        <v>74</v>
      </c>
      <c r="AW339" s="11" t="s">
        <v>33</v>
      </c>
      <c r="AX339" s="11" t="s">
        <v>69</v>
      </c>
      <c r="AY339" s="185" t="s">
        <v>113</v>
      </c>
    </row>
    <row r="340" spans="2:65" s="12" customFormat="1" x14ac:dyDescent="0.3">
      <c r="B340" s="190"/>
      <c r="D340" s="182" t="s">
        <v>129</v>
      </c>
      <c r="E340" s="191" t="s">
        <v>5</v>
      </c>
      <c r="F340" s="192" t="s">
        <v>74</v>
      </c>
      <c r="H340" s="193">
        <v>1</v>
      </c>
      <c r="I340" s="194"/>
      <c r="L340" s="190"/>
      <c r="M340" s="195"/>
      <c r="N340" s="196"/>
      <c r="O340" s="196"/>
      <c r="P340" s="196"/>
      <c r="Q340" s="196"/>
      <c r="R340" s="196"/>
      <c r="S340" s="196"/>
      <c r="T340" s="197"/>
      <c r="AT340" s="191" t="s">
        <v>129</v>
      </c>
      <c r="AU340" s="191" t="s">
        <v>81</v>
      </c>
      <c r="AV340" s="12" t="s">
        <v>81</v>
      </c>
      <c r="AW340" s="12" t="s">
        <v>33</v>
      </c>
      <c r="AX340" s="12" t="s">
        <v>69</v>
      </c>
      <c r="AY340" s="191" t="s">
        <v>113</v>
      </c>
    </row>
    <row r="341" spans="2:65" s="11" customFormat="1" x14ac:dyDescent="0.3">
      <c r="B341" s="181"/>
      <c r="D341" s="182" t="s">
        <v>129</v>
      </c>
      <c r="E341" s="183" t="s">
        <v>5</v>
      </c>
      <c r="F341" s="184" t="s">
        <v>425</v>
      </c>
      <c r="H341" s="185" t="s">
        <v>5</v>
      </c>
      <c r="I341" s="186"/>
      <c r="L341" s="181"/>
      <c r="M341" s="187"/>
      <c r="N341" s="188"/>
      <c r="O341" s="188"/>
      <c r="P341" s="188"/>
      <c r="Q341" s="188"/>
      <c r="R341" s="188"/>
      <c r="S341" s="188"/>
      <c r="T341" s="189"/>
      <c r="AT341" s="185" t="s">
        <v>129</v>
      </c>
      <c r="AU341" s="185" t="s">
        <v>81</v>
      </c>
      <c r="AV341" s="11" t="s">
        <v>74</v>
      </c>
      <c r="AW341" s="11" t="s">
        <v>33</v>
      </c>
      <c r="AX341" s="11" t="s">
        <v>69</v>
      </c>
      <c r="AY341" s="185" t="s">
        <v>113</v>
      </c>
    </row>
    <row r="342" spans="2:65" s="11" customFormat="1" x14ac:dyDescent="0.3">
      <c r="B342" s="181"/>
      <c r="D342" s="182" t="s">
        <v>129</v>
      </c>
      <c r="E342" s="183" t="s">
        <v>5</v>
      </c>
      <c r="F342" s="184" t="s">
        <v>426</v>
      </c>
      <c r="H342" s="185" t="s">
        <v>5</v>
      </c>
      <c r="I342" s="186"/>
      <c r="L342" s="181"/>
      <c r="M342" s="187"/>
      <c r="N342" s="188"/>
      <c r="O342" s="188"/>
      <c r="P342" s="188"/>
      <c r="Q342" s="188"/>
      <c r="R342" s="188"/>
      <c r="S342" s="188"/>
      <c r="T342" s="189"/>
      <c r="AT342" s="185" t="s">
        <v>129</v>
      </c>
      <c r="AU342" s="185" t="s">
        <v>81</v>
      </c>
      <c r="AV342" s="11" t="s">
        <v>74</v>
      </c>
      <c r="AW342" s="11" t="s">
        <v>33</v>
      </c>
      <c r="AX342" s="11" t="s">
        <v>69</v>
      </c>
      <c r="AY342" s="185" t="s">
        <v>113</v>
      </c>
    </row>
    <row r="343" spans="2:65" s="12" customFormat="1" x14ac:dyDescent="0.3">
      <c r="B343" s="190"/>
      <c r="D343" s="182" t="s">
        <v>129</v>
      </c>
      <c r="E343" s="191" t="s">
        <v>5</v>
      </c>
      <c r="F343" s="192" t="s">
        <v>74</v>
      </c>
      <c r="H343" s="193">
        <v>1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129</v>
      </c>
      <c r="AU343" s="191" t="s">
        <v>81</v>
      </c>
      <c r="AV343" s="12" t="s">
        <v>81</v>
      </c>
      <c r="AW343" s="12" t="s">
        <v>33</v>
      </c>
      <c r="AX343" s="12" t="s">
        <v>69</v>
      </c>
      <c r="AY343" s="191" t="s">
        <v>113</v>
      </c>
    </row>
    <row r="344" spans="2:65" s="13" customFormat="1" x14ac:dyDescent="0.3">
      <c r="B344" s="198"/>
      <c r="D344" s="199" t="s">
        <v>129</v>
      </c>
      <c r="E344" s="200" t="s">
        <v>5</v>
      </c>
      <c r="F344" s="201" t="s">
        <v>132</v>
      </c>
      <c r="H344" s="202">
        <v>2</v>
      </c>
      <c r="I344" s="203"/>
      <c r="L344" s="198"/>
      <c r="M344" s="204"/>
      <c r="N344" s="205"/>
      <c r="O344" s="205"/>
      <c r="P344" s="205"/>
      <c r="Q344" s="205"/>
      <c r="R344" s="205"/>
      <c r="S344" s="205"/>
      <c r="T344" s="206"/>
      <c r="AT344" s="207" t="s">
        <v>129</v>
      </c>
      <c r="AU344" s="207" t="s">
        <v>81</v>
      </c>
      <c r="AV344" s="13" t="s">
        <v>118</v>
      </c>
      <c r="AW344" s="13" t="s">
        <v>33</v>
      </c>
      <c r="AX344" s="13" t="s">
        <v>74</v>
      </c>
      <c r="AY344" s="207" t="s">
        <v>113</v>
      </c>
    </row>
    <row r="345" spans="2:65" s="1" customFormat="1" ht="22.5" customHeight="1" x14ac:dyDescent="0.3">
      <c r="B345" s="168"/>
      <c r="C345" s="208" t="s">
        <v>427</v>
      </c>
      <c r="D345" s="208" t="s">
        <v>258</v>
      </c>
      <c r="E345" s="209" t="s">
        <v>428</v>
      </c>
      <c r="F345" s="210" t="s">
        <v>899</v>
      </c>
      <c r="G345" s="211" t="s">
        <v>302</v>
      </c>
      <c r="H345" s="212">
        <v>2</v>
      </c>
      <c r="I345" s="213"/>
      <c r="J345" s="214">
        <f>ROUND(I345*H345,2)</f>
        <v>0</v>
      </c>
      <c r="K345" s="210"/>
      <c r="L345" s="215"/>
      <c r="M345" s="216" t="s">
        <v>5</v>
      </c>
      <c r="N345" s="217" t="s">
        <v>40</v>
      </c>
      <c r="O345" s="41"/>
      <c r="P345" s="178">
        <f>O345*H345</f>
        <v>0</v>
      </c>
      <c r="Q345" s="178">
        <v>1.6000000000000001E-3</v>
      </c>
      <c r="R345" s="178">
        <f>Q345*H345</f>
        <v>3.2000000000000002E-3</v>
      </c>
      <c r="S345" s="178">
        <v>0</v>
      </c>
      <c r="T345" s="179">
        <f>S345*H345</f>
        <v>0</v>
      </c>
      <c r="AR345" s="23" t="s">
        <v>182</v>
      </c>
      <c r="AT345" s="23" t="s">
        <v>258</v>
      </c>
      <c r="AU345" s="23" t="s">
        <v>81</v>
      </c>
      <c r="AY345" s="23" t="s">
        <v>113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23" t="s">
        <v>74</v>
      </c>
      <c r="BK345" s="180">
        <f>ROUND(I345*H345,2)</f>
        <v>0</v>
      </c>
      <c r="BL345" s="23" t="s">
        <v>118</v>
      </c>
      <c r="BM345" s="23" t="s">
        <v>429</v>
      </c>
    </row>
    <row r="346" spans="2:65" s="1" customFormat="1" ht="31.5" customHeight="1" x14ac:dyDescent="0.3">
      <c r="B346" s="168"/>
      <c r="C346" s="169" t="s">
        <v>430</v>
      </c>
      <c r="D346" s="169" t="s">
        <v>115</v>
      </c>
      <c r="E346" s="170" t="s">
        <v>431</v>
      </c>
      <c r="F346" s="171" t="s">
        <v>958</v>
      </c>
      <c r="G346" s="172" t="s">
        <v>302</v>
      </c>
      <c r="H346" s="173">
        <v>1</v>
      </c>
      <c r="I346" s="174"/>
      <c r="J346" s="175">
        <f>ROUND(I346*H346,2)</f>
        <v>0</v>
      </c>
      <c r="K346" s="171"/>
      <c r="L346" s="40"/>
      <c r="M346" s="176" t="s">
        <v>5</v>
      </c>
      <c r="N346" s="177" t="s">
        <v>40</v>
      </c>
      <c r="O346" s="41"/>
      <c r="P346" s="178">
        <f>O346*H346</f>
        <v>0</v>
      </c>
      <c r="Q346" s="178">
        <v>0</v>
      </c>
      <c r="R346" s="178">
        <f>Q346*H346</f>
        <v>0</v>
      </c>
      <c r="S346" s="178">
        <v>0</v>
      </c>
      <c r="T346" s="179">
        <f>S346*H346</f>
        <v>0</v>
      </c>
      <c r="AR346" s="23" t="s">
        <v>118</v>
      </c>
      <c r="AT346" s="23" t="s">
        <v>115</v>
      </c>
      <c r="AU346" s="23" t="s">
        <v>81</v>
      </c>
      <c r="AY346" s="23" t="s">
        <v>113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23" t="s">
        <v>74</v>
      </c>
      <c r="BK346" s="180">
        <f>ROUND(I346*H346,2)</f>
        <v>0</v>
      </c>
      <c r="BL346" s="23" t="s">
        <v>118</v>
      </c>
      <c r="BM346" s="23" t="s">
        <v>432</v>
      </c>
    </row>
    <row r="347" spans="2:65" s="11" customFormat="1" x14ac:dyDescent="0.3">
      <c r="B347" s="181"/>
      <c r="D347" s="182" t="s">
        <v>129</v>
      </c>
      <c r="E347" s="183" t="s">
        <v>5</v>
      </c>
      <c r="F347" s="184" t="s">
        <v>433</v>
      </c>
      <c r="H347" s="185" t="s">
        <v>5</v>
      </c>
      <c r="I347" s="186"/>
      <c r="L347" s="181"/>
      <c r="M347" s="187"/>
      <c r="N347" s="188"/>
      <c r="O347" s="188"/>
      <c r="P347" s="188"/>
      <c r="Q347" s="188"/>
      <c r="R347" s="188"/>
      <c r="S347" s="188"/>
      <c r="T347" s="189"/>
      <c r="AT347" s="185" t="s">
        <v>129</v>
      </c>
      <c r="AU347" s="185" t="s">
        <v>81</v>
      </c>
      <c r="AV347" s="11" t="s">
        <v>74</v>
      </c>
      <c r="AW347" s="11" t="s">
        <v>33</v>
      </c>
      <c r="AX347" s="11" t="s">
        <v>69</v>
      </c>
      <c r="AY347" s="185" t="s">
        <v>113</v>
      </c>
    </row>
    <row r="348" spans="2:65" s="11" customFormat="1" x14ac:dyDescent="0.3">
      <c r="B348" s="181"/>
      <c r="D348" s="182" t="s">
        <v>129</v>
      </c>
      <c r="E348" s="183" t="s">
        <v>5</v>
      </c>
      <c r="F348" s="184" t="s">
        <v>434</v>
      </c>
      <c r="H348" s="185" t="s">
        <v>5</v>
      </c>
      <c r="I348" s="186"/>
      <c r="L348" s="181"/>
      <c r="M348" s="187"/>
      <c r="N348" s="188"/>
      <c r="O348" s="188"/>
      <c r="P348" s="188"/>
      <c r="Q348" s="188"/>
      <c r="R348" s="188"/>
      <c r="S348" s="188"/>
      <c r="T348" s="189"/>
      <c r="AT348" s="185" t="s">
        <v>129</v>
      </c>
      <c r="AU348" s="185" t="s">
        <v>81</v>
      </c>
      <c r="AV348" s="11" t="s">
        <v>74</v>
      </c>
      <c r="AW348" s="11" t="s">
        <v>33</v>
      </c>
      <c r="AX348" s="11" t="s">
        <v>69</v>
      </c>
      <c r="AY348" s="185" t="s">
        <v>113</v>
      </c>
    </row>
    <row r="349" spans="2:65" s="12" customFormat="1" x14ac:dyDescent="0.3">
      <c r="B349" s="190"/>
      <c r="D349" s="182" t="s">
        <v>129</v>
      </c>
      <c r="E349" s="191" t="s">
        <v>5</v>
      </c>
      <c r="F349" s="192" t="s">
        <v>74</v>
      </c>
      <c r="H349" s="193">
        <v>1</v>
      </c>
      <c r="I349" s="194"/>
      <c r="L349" s="190"/>
      <c r="M349" s="195"/>
      <c r="N349" s="196"/>
      <c r="O349" s="196"/>
      <c r="P349" s="196"/>
      <c r="Q349" s="196"/>
      <c r="R349" s="196"/>
      <c r="S349" s="196"/>
      <c r="T349" s="197"/>
      <c r="AT349" s="191" t="s">
        <v>129</v>
      </c>
      <c r="AU349" s="191" t="s">
        <v>81</v>
      </c>
      <c r="AV349" s="12" t="s">
        <v>81</v>
      </c>
      <c r="AW349" s="12" t="s">
        <v>33</v>
      </c>
      <c r="AX349" s="12" t="s">
        <v>69</v>
      </c>
      <c r="AY349" s="191" t="s">
        <v>113</v>
      </c>
    </row>
    <row r="350" spans="2:65" s="13" customFormat="1" x14ac:dyDescent="0.3">
      <c r="B350" s="198"/>
      <c r="D350" s="199" t="s">
        <v>129</v>
      </c>
      <c r="E350" s="200" t="s">
        <v>5</v>
      </c>
      <c r="F350" s="201" t="s">
        <v>132</v>
      </c>
      <c r="H350" s="202">
        <v>1</v>
      </c>
      <c r="I350" s="203"/>
      <c r="L350" s="198"/>
      <c r="M350" s="204"/>
      <c r="N350" s="205"/>
      <c r="O350" s="205"/>
      <c r="P350" s="205"/>
      <c r="Q350" s="205"/>
      <c r="R350" s="205"/>
      <c r="S350" s="205"/>
      <c r="T350" s="206"/>
      <c r="AT350" s="207" t="s">
        <v>129</v>
      </c>
      <c r="AU350" s="207" t="s">
        <v>81</v>
      </c>
      <c r="AV350" s="13" t="s">
        <v>118</v>
      </c>
      <c r="AW350" s="13" t="s">
        <v>33</v>
      </c>
      <c r="AX350" s="13" t="s">
        <v>74</v>
      </c>
      <c r="AY350" s="207" t="s">
        <v>113</v>
      </c>
    </row>
    <row r="351" spans="2:65" s="1" customFormat="1" ht="22.5" customHeight="1" x14ac:dyDescent="0.3">
      <c r="B351" s="168"/>
      <c r="C351" s="208" t="s">
        <v>435</v>
      </c>
      <c r="D351" s="208" t="s">
        <v>258</v>
      </c>
      <c r="E351" s="209" t="s">
        <v>436</v>
      </c>
      <c r="F351" s="210" t="s">
        <v>900</v>
      </c>
      <c r="G351" s="211" t="s">
        <v>302</v>
      </c>
      <c r="H351" s="212">
        <v>1</v>
      </c>
      <c r="I351" s="213"/>
      <c r="J351" s="214">
        <f>ROUND(I351*H351,2)</f>
        <v>0</v>
      </c>
      <c r="K351" s="210"/>
      <c r="L351" s="215"/>
      <c r="M351" s="216" t="s">
        <v>5</v>
      </c>
      <c r="N351" s="217" t="s">
        <v>40</v>
      </c>
      <c r="O351" s="41"/>
      <c r="P351" s="178">
        <f>O351*H351</f>
        <v>0</v>
      </c>
      <c r="Q351" s="178">
        <v>2.0999999999999999E-3</v>
      </c>
      <c r="R351" s="178">
        <f>Q351*H351</f>
        <v>2.0999999999999999E-3</v>
      </c>
      <c r="S351" s="178">
        <v>0</v>
      </c>
      <c r="T351" s="179">
        <f>S351*H351</f>
        <v>0</v>
      </c>
      <c r="AR351" s="23" t="s">
        <v>182</v>
      </c>
      <c r="AT351" s="23" t="s">
        <v>258</v>
      </c>
      <c r="AU351" s="23" t="s">
        <v>81</v>
      </c>
      <c r="AY351" s="23" t="s">
        <v>113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23" t="s">
        <v>74</v>
      </c>
      <c r="BK351" s="180">
        <f>ROUND(I351*H351,2)</f>
        <v>0</v>
      </c>
      <c r="BL351" s="23" t="s">
        <v>118</v>
      </c>
      <c r="BM351" s="23" t="s">
        <v>437</v>
      </c>
    </row>
    <row r="352" spans="2:65" s="1" customFormat="1" ht="31.5" customHeight="1" x14ac:dyDescent="0.3">
      <c r="B352" s="168"/>
      <c r="C352" s="169" t="s">
        <v>438</v>
      </c>
      <c r="D352" s="169" t="s">
        <v>115</v>
      </c>
      <c r="E352" s="170" t="s">
        <v>439</v>
      </c>
      <c r="F352" s="171" t="s">
        <v>959</v>
      </c>
      <c r="G352" s="172" t="s">
        <v>302</v>
      </c>
      <c r="H352" s="173">
        <v>4</v>
      </c>
      <c r="I352" s="174"/>
      <c r="J352" s="175">
        <f>ROUND(I352*H352,2)</f>
        <v>0</v>
      </c>
      <c r="K352" s="171"/>
      <c r="L352" s="40"/>
      <c r="M352" s="176" t="s">
        <v>5</v>
      </c>
      <c r="N352" s="177" t="s">
        <v>40</v>
      </c>
      <c r="O352" s="41"/>
      <c r="P352" s="178">
        <f>O352*H352</f>
        <v>0</v>
      </c>
      <c r="Q352" s="178">
        <v>0</v>
      </c>
      <c r="R352" s="178">
        <f>Q352*H352</f>
        <v>0</v>
      </c>
      <c r="S352" s="178">
        <v>0</v>
      </c>
      <c r="T352" s="179">
        <f>S352*H352</f>
        <v>0</v>
      </c>
      <c r="AR352" s="23" t="s">
        <v>118</v>
      </c>
      <c r="AT352" s="23" t="s">
        <v>115</v>
      </c>
      <c r="AU352" s="23" t="s">
        <v>81</v>
      </c>
      <c r="AY352" s="23" t="s">
        <v>113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23" t="s">
        <v>74</v>
      </c>
      <c r="BK352" s="180">
        <f>ROUND(I352*H352,2)</f>
        <v>0</v>
      </c>
      <c r="BL352" s="23" t="s">
        <v>118</v>
      </c>
      <c r="BM352" s="23" t="s">
        <v>440</v>
      </c>
    </row>
    <row r="353" spans="2:65" s="11" customFormat="1" x14ac:dyDescent="0.3">
      <c r="B353" s="181"/>
      <c r="D353" s="182" t="s">
        <v>129</v>
      </c>
      <c r="E353" s="183" t="s">
        <v>5</v>
      </c>
      <c r="F353" s="304" t="s">
        <v>960</v>
      </c>
      <c r="H353" s="185" t="s">
        <v>5</v>
      </c>
      <c r="I353" s="186"/>
      <c r="L353" s="181"/>
      <c r="M353" s="187"/>
      <c r="N353" s="188"/>
      <c r="O353" s="188"/>
      <c r="P353" s="188"/>
      <c r="Q353" s="188"/>
      <c r="R353" s="188"/>
      <c r="S353" s="188"/>
      <c r="T353" s="189"/>
      <c r="AT353" s="185" t="s">
        <v>129</v>
      </c>
      <c r="AU353" s="185" t="s">
        <v>81</v>
      </c>
      <c r="AV353" s="11" t="s">
        <v>74</v>
      </c>
      <c r="AW353" s="11" t="s">
        <v>33</v>
      </c>
      <c r="AX353" s="11" t="s">
        <v>69</v>
      </c>
      <c r="AY353" s="185" t="s">
        <v>113</v>
      </c>
    </row>
    <row r="354" spans="2:65" s="11" customFormat="1" x14ac:dyDescent="0.3">
      <c r="B354" s="181"/>
      <c r="D354" s="182" t="s">
        <v>129</v>
      </c>
      <c r="E354" s="183" t="s">
        <v>5</v>
      </c>
      <c r="F354" s="184" t="s">
        <v>441</v>
      </c>
      <c r="H354" s="185" t="s">
        <v>5</v>
      </c>
      <c r="I354" s="186"/>
      <c r="L354" s="181"/>
      <c r="M354" s="187"/>
      <c r="N354" s="188"/>
      <c r="O354" s="188"/>
      <c r="P354" s="188"/>
      <c r="Q354" s="188"/>
      <c r="R354" s="188"/>
      <c r="S354" s="188"/>
      <c r="T354" s="189"/>
      <c r="AT354" s="185" t="s">
        <v>129</v>
      </c>
      <c r="AU354" s="185" t="s">
        <v>81</v>
      </c>
      <c r="AV354" s="11" t="s">
        <v>74</v>
      </c>
      <c r="AW354" s="11" t="s">
        <v>33</v>
      </c>
      <c r="AX354" s="11" t="s">
        <v>69</v>
      </c>
      <c r="AY354" s="185" t="s">
        <v>113</v>
      </c>
    </row>
    <row r="355" spans="2:65" s="12" customFormat="1" x14ac:dyDescent="0.3">
      <c r="B355" s="190"/>
      <c r="D355" s="182" t="s">
        <v>129</v>
      </c>
      <c r="E355" s="191" t="s">
        <v>5</v>
      </c>
      <c r="F355" s="192" t="s">
        <v>81</v>
      </c>
      <c r="H355" s="193">
        <v>2</v>
      </c>
      <c r="I355" s="194"/>
      <c r="L355" s="190"/>
      <c r="M355" s="195"/>
      <c r="N355" s="196"/>
      <c r="O355" s="196"/>
      <c r="P355" s="196"/>
      <c r="Q355" s="196"/>
      <c r="R355" s="196"/>
      <c r="S355" s="196"/>
      <c r="T355" s="197"/>
      <c r="AT355" s="191" t="s">
        <v>129</v>
      </c>
      <c r="AU355" s="191" t="s">
        <v>81</v>
      </c>
      <c r="AV355" s="12" t="s">
        <v>81</v>
      </c>
      <c r="AW355" s="12" t="s">
        <v>33</v>
      </c>
      <c r="AX355" s="12" t="s">
        <v>69</v>
      </c>
      <c r="AY355" s="191" t="s">
        <v>113</v>
      </c>
    </row>
    <row r="356" spans="2:65" s="11" customFormat="1" x14ac:dyDescent="0.3">
      <c r="B356" s="181"/>
      <c r="D356" s="182" t="s">
        <v>129</v>
      </c>
      <c r="E356" s="183" t="s">
        <v>5</v>
      </c>
      <c r="F356" s="184" t="s">
        <v>442</v>
      </c>
      <c r="H356" s="185" t="s">
        <v>5</v>
      </c>
      <c r="I356" s="186"/>
      <c r="L356" s="181"/>
      <c r="M356" s="187"/>
      <c r="N356" s="188"/>
      <c r="O356" s="188"/>
      <c r="P356" s="188"/>
      <c r="Q356" s="188"/>
      <c r="R356" s="188"/>
      <c r="S356" s="188"/>
      <c r="T356" s="189"/>
      <c r="AT356" s="185" t="s">
        <v>129</v>
      </c>
      <c r="AU356" s="185" t="s">
        <v>81</v>
      </c>
      <c r="AV356" s="11" t="s">
        <v>74</v>
      </c>
      <c r="AW356" s="11" t="s">
        <v>33</v>
      </c>
      <c r="AX356" s="11" t="s">
        <v>69</v>
      </c>
      <c r="AY356" s="185" t="s">
        <v>113</v>
      </c>
    </row>
    <row r="357" spans="2:65" s="12" customFormat="1" x14ac:dyDescent="0.3">
      <c r="B357" s="190"/>
      <c r="D357" s="182" t="s">
        <v>129</v>
      </c>
      <c r="E357" s="191" t="s">
        <v>5</v>
      </c>
      <c r="F357" s="192" t="s">
        <v>74</v>
      </c>
      <c r="H357" s="193">
        <v>1</v>
      </c>
      <c r="I357" s="194"/>
      <c r="L357" s="190"/>
      <c r="M357" s="195"/>
      <c r="N357" s="196"/>
      <c r="O357" s="196"/>
      <c r="P357" s="196"/>
      <c r="Q357" s="196"/>
      <c r="R357" s="196"/>
      <c r="S357" s="196"/>
      <c r="T357" s="197"/>
      <c r="AT357" s="191" t="s">
        <v>129</v>
      </c>
      <c r="AU357" s="191" t="s">
        <v>81</v>
      </c>
      <c r="AV357" s="12" t="s">
        <v>81</v>
      </c>
      <c r="AW357" s="12" t="s">
        <v>33</v>
      </c>
      <c r="AX357" s="12" t="s">
        <v>69</v>
      </c>
      <c r="AY357" s="191" t="s">
        <v>113</v>
      </c>
    </row>
    <row r="358" spans="2:65" s="11" customFormat="1" x14ac:dyDescent="0.3">
      <c r="B358" s="181"/>
      <c r="D358" s="182" t="s">
        <v>129</v>
      </c>
      <c r="E358" s="183" t="s">
        <v>5</v>
      </c>
      <c r="F358" s="184" t="s">
        <v>443</v>
      </c>
      <c r="H358" s="185" t="s">
        <v>5</v>
      </c>
      <c r="I358" s="186"/>
      <c r="L358" s="181"/>
      <c r="M358" s="187"/>
      <c r="N358" s="188"/>
      <c r="O358" s="188"/>
      <c r="P358" s="188"/>
      <c r="Q358" s="188"/>
      <c r="R358" s="188"/>
      <c r="S358" s="188"/>
      <c r="T358" s="189"/>
      <c r="AT358" s="185" t="s">
        <v>129</v>
      </c>
      <c r="AU358" s="185" t="s">
        <v>81</v>
      </c>
      <c r="AV358" s="11" t="s">
        <v>74</v>
      </c>
      <c r="AW358" s="11" t="s">
        <v>33</v>
      </c>
      <c r="AX358" s="11" t="s">
        <v>69</v>
      </c>
      <c r="AY358" s="185" t="s">
        <v>113</v>
      </c>
    </row>
    <row r="359" spans="2:65" s="12" customFormat="1" x14ac:dyDescent="0.3">
      <c r="B359" s="190"/>
      <c r="D359" s="182" t="s">
        <v>129</v>
      </c>
      <c r="E359" s="191" t="s">
        <v>5</v>
      </c>
      <c r="F359" s="192" t="s">
        <v>74</v>
      </c>
      <c r="H359" s="193">
        <v>1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129</v>
      </c>
      <c r="AU359" s="191" t="s">
        <v>81</v>
      </c>
      <c r="AV359" s="12" t="s">
        <v>81</v>
      </c>
      <c r="AW359" s="12" t="s">
        <v>33</v>
      </c>
      <c r="AX359" s="12" t="s">
        <v>69</v>
      </c>
      <c r="AY359" s="191" t="s">
        <v>113</v>
      </c>
    </row>
    <row r="360" spans="2:65" s="13" customFormat="1" x14ac:dyDescent="0.3">
      <c r="B360" s="198"/>
      <c r="D360" s="199" t="s">
        <v>129</v>
      </c>
      <c r="E360" s="200" t="s">
        <v>5</v>
      </c>
      <c r="F360" s="201" t="s">
        <v>132</v>
      </c>
      <c r="H360" s="202">
        <v>4</v>
      </c>
      <c r="I360" s="203"/>
      <c r="L360" s="198"/>
      <c r="M360" s="204"/>
      <c r="N360" s="205"/>
      <c r="O360" s="205"/>
      <c r="P360" s="205"/>
      <c r="Q360" s="205"/>
      <c r="R360" s="205"/>
      <c r="S360" s="205"/>
      <c r="T360" s="206"/>
      <c r="AT360" s="207" t="s">
        <v>129</v>
      </c>
      <c r="AU360" s="207" t="s">
        <v>81</v>
      </c>
      <c r="AV360" s="13" t="s">
        <v>118</v>
      </c>
      <c r="AW360" s="13" t="s">
        <v>33</v>
      </c>
      <c r="AX360" s="13" t="s">
        <v>74</v>
      </c>
      <c r="AY360" s="207" t="s">
        <v>113</v>
      </c>
    </row>
    <row r="361" spans="2:65" s="1" customFormat="1" ht="22.5" customHeight="1" x14ac:dyDescent="0.3">
      <c r="B361" s="168"/>
      <c r="C361" s="208" t="s">
        <v>444</v>
      </c>
      <c r="D361" s="208" t="s">
        <v>258</v>
      </c>
      <c r="E361" s="209" t="s">
        <v>445</v>
      </c>
      <c r="F361" s="210" t="s">
        <v>446</v>
      </c>
      <c r="G361" s="211" t="s">
        <v>302</v>
      </c>
      <c r="H361" s="212">
        <v>1</v>
      </c>
      <c r="I361" s="213"/>
      <c r="J361" s="214">
        <f>ROUND(I361*H361,2)</f>
        <v>0</v>
      </c>
      <c r="K361" s="210"/>
      <c r="L361" s="215"/>
      <c r="M361" s="216" t="s">
        <v>5</v>
      </c>
      <c r="N361" s="217" t="s">
        <v>40</v>
      </c>
      <c r="O361" s="41"/>
      <c r="P361" s="178">
        <f>O361*H361</f>
        <v>0</v>
      </c>
      <c r="Q361" s="178">
        <v>2.8999999999999998E-3</v>
      </c>
      <c r="R361" s="178">
        <f>Q361*H361</f>
        <v>2.8999999999999998E-3</v>
      </c>
      <c r="S361" s="178">
        <v>0</v>
      </c>
      <c r="T361" s="179">
        <f>S361*H361</f>
        <v>0</v>
      </c>
      <c r="AR361" s="23" t="s">
        <v>182</v>
      </c>
      <c r="AT361" s="23" t="s">
        <v>258</v>
      </c>
      <c r="AU361" s="23" t="s">
        <v>81</v>
      </c>
      <c r="AY361" s="23" t="s">
        <v>113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23" t="s">
        <v>74</v>
      </c>
      <c r="BK361" s="180">
        <f>ROUND(I361*H361,2)</f>
        <v>0</v>
      </c>
      <c r="BL361" s="23" t="s">
        <v>118</v>
      </c>
      <c r="BM361" s="23" t="s">
        <v>447</v>
      </c>
    </row>
    <row r="362" spans="2:65" s="1" customFormat="1" ht="22.5" customHeight="1" x14ac:dyDescent="0.3">
      <c r="B362" s="168"/>
      <c r="C362" s="208" t="s">
        <v>448</v>
      </c>
      <c r="D362" s="208" t="s">
        <v>258</v>
      </c>
      <c r="E362" s="209" t="s">
        <v>449</v>
      </c>
      <c r="F362" s="210" t="s">
        <v>450</v>
      </c>
      <c r="G362" s="211" t="s">
        <v>302</v>
      </c>
      <c r="H362" s="212">
        <v>1</v>
      </c>
      <c r="I362" s="213"/>
      <c r="J362" s="214">
        <f>ROUND(I362*H362,2)</f>
        <v>0</v>
      </c>
      <c r="K362" s="210"/>
      <c r="L362" s="215"/>
      <c r="M362" s="216" t="s">
        <v>5</v>
      </c>
      <c r="N362" s="217" t="s">
        <v>40</v>
      </c>
      <c r="O362" s="41"/>
      <c r="P362" s="178">
        <f>O362*H362</f>
        <v>0</v>
      </c>
      <c r="Q362" s="178">
        <v>3.5000000000000001E-3</v>
      </c>
      <c r="R362" s="178">
        <f>Q362*H362</f>
        <v>3.5000000000000001E-3</v>
      </c>
      <c r="S362" s="178">
        <v>0</v>
      </c>
      <c r="T362" s="179">
        <f>S362*H362</f>
        <v>0</v>
      </c>
      <c r="AR362" s="23" t="s">
        <v>182</v>
      </c>
      <c r="AT362" s="23" t="s">
        <v>258</v>
      </c>
      <c r="AU362" s="23" t="s">
        <v>81</v>
      </c>
      <c r="AY362" s="23" t="s">
        <v>113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23" t="s">
        <v>74</v>
      </c>
      <c r="BK362" s="180">
        <f>ROUND(I362*H362,2)</f>
        <v>0</v>
      </c>
      <c r="BL362" s="23" t="s">
        <v>118</v>
      </c>
      <c r="BM362" s="23" t="s">
        <v>451</v>
      </c>
    </row>
    <row r="363" spans="2:65" s="1" customFormat="1" ht="22.5" customHeight="1" x14ac:dyDescent="0.3">
      <c r="B363" s="168"/>
      <c r="C363" s="208" t="s">
        <v>452</v>
      </c>
      <c r="D363" s="208" t="s">
        <v>258</v>
      </c>
      <c r="E363" s="209" t="s">
        <v>453</v>
      </c>
      <c r="F363" s="210" t="s">
        <v>907</v>
      </c>
      <c r="G363" s="211" t="s">
        <v>302</v>
      </c>
      <c r="H363" s="212">
        <v>2</v>
      </c>
      <c r="I363" s="213"/>
      <c r="J363" s="214">
        <f>ROUND(I363*H363,2)</f>
        <v>0</v>
      </c>
      <c r="K363" s="210"/>
      <c r="L363" s="215"/>
      <c r="M363" s="216" t="s">
        <v>5</v>
      </c>
      <c r="N363" s="217" t="s">
        <v>40</v>
      </c>
      <c r="O363" s="41"/>
      <c r="P363" s="178">
        <f>O363*H363</f>
        <v>0</v>
      </c>
      <c r="Q363" s="178">
        <v>5.3E-3</v>
      </c>
      <c r="R363" s="178">
        <f>Q363*H363</f>
        <v>1.06E-2</v>
      </c>
      <c r="S363" s="178">
        <v>0</v>
      </c>
      <c r="T363" s="179">
        <f>S363*H363</f>
        <v>0</v>
      </c>
      <c r="AR363" s="23" t="s">
        <v>182</v>
      </c>
      <c r="AT363" s="23" t="s">
        <v>258</v>
      </c>
      <c r="AU363" s="23" t="s">
        <v>81</v>
      </c>
      <c r="AY363" s="23" t="s">
        <v>113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23" t="s">
        <v>74</v>
      </c>
      <c r="BK363" s="180">
        <f>ROUND(I363*H363,2)</f>
        <v>0</v>
      </c>
      <c r="BL363" s="23" t="s">
        <v>118</v>
      </c>
      <c r="BM363" s="23" t="s">
        <v>454</v>
      </c>
    </row>
    <row r="364" spans="2:65" s="1" customFormat="1" ht="31.5" customHeight="1" x14ac:dyDescent="0.3">
      <c r="B364" s="168"/>
      <c r="C364" s="169" t="s">
        <v>455</v>
      </c>
      <c r="D364" s="169" t="s">
        <v>115</v>
      </c>
      <c r="E364" s="170" t="s">
        <v>456</v>
      </c>
      <c r="F364" s="171" t="s">
        <v>961</v>
      </c>
      <c r="G364" s="172" t="s">
        <v>302</v>
      </c>
      <c r="H364" s="173">
        <v>5</v>
      </c>
      <c r="I364" s="174"/>
      <c r="J364" s="175">
        <f>ROUND(I364*H364,2)</f>
        <v>0</v>
      </c>
      <c r="K364" s="171"/>
      <c r="L364" s="40"/>
      <c r="M364" s="176" t="s">
        <v>5</v>
      </c>
      <c r="N364" s="177" t="s">
        <v>40</v>
      </c>
      <c r="O364" s="41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AR364" s="23" t="s">
        <v>118</v>
      </c>
      <c r="AT364" s="23" t="s">
        <v>115</v>
      </c>
      <c r="AU364" s="23" t="s">
        <v>81</v>
      </c>
      <c r="AY364" s="23" t="s">
        <v>113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23" t="s">
        <v>74</v>
      </c>
      <c r="BK364" s="180">
        <f>ROUND(I364*H364,2)</f>
        <v>0</v>
      </c>
      <c r="BL364" s="23" t="s">
        <v>118</v>
      </c>
      <c r="BM364" s="23" t="s">
        <v>457</v>
      </c>
    </row>
    <row r="365" spans="2:65" s="11" customFormat="1" x14ac:dyDescent="0.3">
      <c r="B365" s="181"/>
      <c r="D365" s="182" t="s">
        <v>129</v>
      </c>
      <c r="E365" s="183" t="s">
        <v>5</v>
      </c>
      <c r="F365" s="184" t="s">
        <v>415</v>
      </c>
      <c r="H365" s="185" t="s">
        <v>5</v>
      </c>
      <c r="I365" s="186"/>
      <c r="L365" s="181"/>
      <c r="M365" s="187"/>
      <c r="N365" s="188"/>
      <c r="O365" s="188"/>
      <c r="P365" s="188"/>
      <c r="Q365" s="188"/>
      <c r="R365" s="188"/>
      <c r="S365" s="188"/>
      <c r="T365" s="189"/>
      <c r="AT365" s="185" t="s">
        <v>129</v>
      </c>
      <c r="AU365" s="185" t="s">
        <v>81</v>
      </c>
      <c r="AV365" s="11" t="s">
        <v>74</v>
      </c>
      <c r="AW365" s="11" t="s">
        <v>33</v>
      </c>
      <c r="AX365" s="11" t="s">
        <v>69</v>
      </c>
      <c r="AY365" s="185" t="s">
        <v>113</v>
      </c>
    </row>
    <row r="366" spans="2:65" s="11" customFormat="1" x14ac:dyDescent="0.3">
      <c r="B366" s="181"/>
      <c r="D366" s="182" t="s">
        <v>129</v>
      </c>
      <c r="E366" s="183" t="s">
        <v>5</v>
      </c>
      <c r="F366" s="184" t="s">
        <v>458</v>
      </c>
      <c r="H366" s="185" t="s">
        <v>5</v>
      </c>
      <c r="I366" s="186"/>
      <c r="L366" s="181"/>
      <c r="M366" s="187"/>
      <c r="N366" s="188"/>
      <c r="O366" s="188"/>
      <c r="P366" s="188"/>
      <c r="Q366" s="188"/>
      <c r="R366" s="188"/>
      <c r="S366" s="188"/>
      <c r="T366" s="189"/>
      <c r="AT366" s="185" t="s">
        <v>129</v>
      </c>
      <c r="AU366" s="185" t="s">
        <v>81</v>
      </c>
      <c r="AV366" s="11" t="s">
        <v>74</v>
      </c>
      <c r="AW366" s="11" t="s">
        <v>33</v>
      </c>
      <c r="AX366" s="11" t="s">
        <v>69</v>
      </c>
      <c r="AY366" s="185" t="s">
        <v>113</v>
      </c>
    </row>
    <row r="367" spans="2:65" s="12" customFormat="1" x14ac:dyDescent="0.3">
      <c r="B367" s="190"/>
      <c r="D367" s="182" t="s">
        <v>129</v>
      </c>
      <c r="E367" s="191" t="s">
        <v>5</v>
      </c>
      <c r="F367" s="192" t="s">
        <v>141</v>
      </c>
      <c r="H367" s="193">
        <v>5</v>
      </c>
      <c r="I367" s="194"/>
      <c r="L367" s="190"/>
      <c r="M367" s="195"/>
      <c r="N367" s="196"/>
      <c r="O367" s="196"/>
      <c r="P367" s="196"/>
      <c r="Q367" s="196"/>
      <c r="R367" s="196"/>
      <c r="S367" s="196"/>
      <c r="T367" s="197"/>
      <c r="AT367" s="191" t="s">
        <v>129</v>
      </c>
      <c r="AU367" s="191" t="s">
        <v>81</v>
      </c>
      <c r="AV367" s="12" t="s">
        <v>81</v>
      </c>
      <c r="AW367" s="12" t="s">
        <v>33</v>
      </c>
      <c r="AX367" s="12" t="s">
        <v>69</v>
      </c>
      <c r="AY367" s="191" t="s">
        <v>113</v>
      </c>
    </row>
    <row r="368" spans="2:65" s="13" customFormat="1" x14ac:dyDescent="0.3">
      <c r="B368" s="198"/>
      <c r="D368" s="199" t="s">
        <v>129</v>
      </c>
      <c r="E368" s="200" t="s">
        <v>5</v>
      </c>
      <c r="F368" s="201" t="s">
        <v>132</v>
      </c>
      <c r="H368" s="202">
        <v>5</v>
      </c>
      <c r="I368" s="203"/>
      <c r="L368" s="198"/>
      <c r="M368" s="204"/>
      <c r="N368" s="205"/>
      <c r="O368" s="205"/>
      <c r="P368" s="205"/>
      <c r="Q368" s="205"/>
      <c r="R368" s="205"/>
      <c r="S368" s="205"/>
      <c r="T368" s="206"/>
      <c r="AT368" s="207" t="s">
        <v>129</v>
      </c>
      <c r="AU368" s="207" t="s">
        <v>81</v>
      </c>
      <c r="AV368" s="13" t="s">
        <v>118</v>
      </c>
      <c r="AW368" s="13" t="s">
        <v>33</v>
      </c>
      <c r="AX368" s="13" t="s">
        <v>74</v>
      </c>
      <c r="AY368" s="207" t="s">
        <v>113</v>
      </c>
    </row>
    <row r="369" spans="2:65" s="1" customFormat="1" ht="22.5" customHeight="1" x14ac:dyDescent="0.3">
      <c r="B369" s="168"/>
      <c r="C369" s="208" t="s">
        <v>459</v>
      </c>
      <c r="D369" s="208" t="s">
        <v>258</v>
      </c>
      <c r="E369" s="209" t="s">
        <v>460</v>
      </c>
      <c r="F369" s="210" t="s">
        <v>461</v>
      </c>
      <c r="G369" s="211" t="s">
        <v>302</v>
      </c>
      <c r="H369" s="212">
        <v>5</v>
      </c>
      <c r="I369" s="213"/>
      <c r="J369" s="214">
        <f>ROUND(I369*H369,2)</f>
        <v>0</v>
      </c>
      <c r="K369" s="210"/>
      <c r="L369" s="215"/>
      <c r="M369" s="216" t="s">
        <v>5</v>
      </c>
      <c r="N369" s="217" t="s">
        <v>40</v>
      </c>
      <c r="O369" s="41"/>
      <c r="P369" s="178">
        <f>O369*H369</f>
        <v>0</v>
      </c>
      <c r="Q369" s="178">
        <v>5.0000000000000001E-3</v>
      </c>
      <c r="R369" s="178">
        <f>Q369*H369</f>
        <v>2.5000000000000001E-2</v>
      </c>
      <c r="S369" s="178">
        <v>0</v>
      </c>
      <c r="T369" s="179">
        <f>S369*H369</f>
        <v>0</v>
      </c>
      <c r="AR369" s="23" t="s">
        <v>182</v>
      </c>
      <c r="AT369" s="23" t="s">
        <v>258</v>
      </c>
      <c r="AU369" s="23" t="s">
        <v>81</v>
      </c>
      <c r="AY369" s="23" t="s">
        <v>113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23" t="s">
        <v>74</v>
      </c>
      <c r="BK369" s="180">
        <f>ROUND(I369*H369,2)</f>
        <v>0</v>
      </c>
      <c r="BL369" s="23" t="s">
        <v>118</v>
      </c>
      <c r="BM369" s="23" t="s">
        <v>462</v>
      </c>
    </row>
    <row r="370" spans="2:65" s="1" customFormat="1" ht="31.5" customHeight="1" x14ac:dyDescent="0.3">
      <c r="B370" s="168"/>
      <c r="C370" s="169" t="s">
        <v>463</v>
      </c>
      <c r="D370" s="169" t="s">
        <v>115</v>
      </c>
      <c r="E370" s="170" t="s">
        <v>464</v>
      </c>
      <c r="F370" s="171" t="s">
        <v>465</v>
      </c>
      <c r="G370" s="172" t="s">
        <v>302</v>
      </c>
      <c r="H370" s="173">
        <v>5</v>
      </c>
      <c r="I370" s="174"/>
      <c r="J370" s="175">
        <f>ROUND(I370*H370,2)</f>
        <v>0</v>
      </c>
      <c r="K370" s="171"/>
      <c r="L370" s="40"/>
      <c r="M370" s="176" t="s">
        <v>5</v>
      </c>
      <c r="N370" s="177" t="s">
        <v>40</v>
      </c>
      <c r="O370" s="41"/>
      <c r="P370" s="178">
        <f>O370*H370</f>
        <v>0</v>
      </c>
      <c r="Q370" s="178">
        <v>0</v>
      </c>
      <c r="R370" s="178">
        <f>Q370*H370</f>
        <v>0</v>
      </c>
      <c r="S370" s="178">
        <v>0</v>
      </c>
      <c r="T370" s="179">
        <f>S370*H370</f>
        <v>0</v>
      </c>
      <c r="AR370" s="23" t="s">
        <v>118</v>
      </c>
      <c r="AT370" s="23" t="s">
        <v>115</v>
      </c>
      <c r="AU370" s="23" t="s">
        <v>81</v>
      </c>
      <c r="AY370" s="23" t="s">
        <v>113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23" t="s">
        <v>74</v>
      </c>
      <c r="BK370" s="180">
        <f>ROUND(I370*H370,2)</f>
        <v>0</v>
      </c>
      <c r="BL370" s="23" t="s">
        <v>118</v>
      </c>
      <c r="BM370" s="23" t="s">
        <v>466</v>
      </c>
    </row>
    <row r="371" spans="2:65" s="11" customFormat="1" x14ac:dyDescent="0.3">
      <c r="B371" s="181"/>
      <c r="D371" s="182" t="s">
        <v>129</v>
      </c>
      <c r="E371" s="183" t="s">
        <v>5</v>
      </c>
      <c r="F371" s="184" t="s">
        <v>415</v>
      </c>
      <c r="H371" s="185" t="s">
        <v>5</v>
      </c>
      <c r="I371" s="186"/>
      <c r="L371" s="181"/>
      <c r="M371" s="187"/>
      <c r="N371" s="188"/>
      <c r="O371" s="188"/>
      <c r="P371" s="188"/>
      <c r="Q371" s="188"/>
      <c r="R371" s="188"/>
      <c r="S371" s="188"/>
      <c r="T371" s="189"/>
      <c r="AT371" s="185" t="s">
        <v>129</v>
      </c>
      <c r="AU371" s="185" t="s">
        <v>81</v>
      </c>
      <c r="AV371" s="11" t="s">
        <v>74</v>
      </c>
      <c r="AW371" s="11" t="s">
        <v>33</v>
      </c>
      <c r="AX371" s="11" t="s">
        <v>69</v>
      </c>
      <c r="AY371" s="185" t="s">
        <v>113</v>
      </c>
    </row>
    <row r="372" spans="2:65" s="11" customFormat="1" x14ac:dyDescent="0.3">
      <c r="B372" s="181"/>
      <c r="D372" s="182" t="s">
        <v>129</v>
      </c>
      <c r="E372" s="183" t="s">
        <v>5</v>
      </c>
      <c r="F372" s="304" t="s">
        <v>962</v>
      </c>
      <c r="H372" s="185" t="s">
        <v>5</v>
      </c>
      <c r="I372" s="186"/>
      <c r="L372" s="181"/>
      <c r="M372" s="187"/>
      <c r="N372" s="188"/>
      <c r="O372" s="188"/>
      <c r="P372" s="188"/>
      <c r="Q372" s="188"/>
      <c r="R372" s="188"/>
      <c r="S372" s="188"/>
      <c r="T372" s="189"/>
      <c r="AT372" s="185" t="s">
        <v>129</v>
      </c>
      <c r="AU372" s="185" t="s">
        <v>81</v>
      </c>
      <c r="AV372" s="11" t="s">
        <v>74</v>
      </c>
      <c r="AW372" s="11" t="s">
        <v>33</v>
      </c>
      <c r="AX372" s="11" t="s">
        <v>69</v>
      </c>
      <c r="AY372" s="185" t="s">
        <v>113</v>
      </c>
    </row>
    <row r="373" spans="2:65" s="11" customFormat="1" x14ac:dyDescent="0.3">
      <c r="B373" s="181"/>
      <c r="D373" s="182" t="s">
        <v>129</v>
      </c>
      <c r="E373" s="183" t="s">
        <v>5</v>
      </c>
      <c r="F373" s="184" t="s">
        <v>467</v>
      </c>
      <c r="H373" s="185" t="s">
        <v>5</v>
      </c>
      <c r="I373" s="186"/>
      <c r="L373" s="181"/>
      <c r="M373" s="187"/>
      <c r="N373" s="188"/>
      <c r="O373" s="188"/>
      <c r="P373" s="188"/>
      <c r="Q373" s="188"/>
      <c r="R373" s="188"/>
      <c r="S373" s="188"/>
      <c r="T373" s="189"/>
      <c r="AT373" s="185" t="s">
        <v>129</v>
      </c>
      <c r="AU373" s="185" t="s">
        <v>81</v>
      </c>
      <c r="AV373" s="11" t="s">
        <v>74</v>
      </c>
      <c r="AW373" s="11" t="s">
        <v>33</v>
      </c>
      <c r="AX373" s="11" t="s">
        <v>69</v>
      </c>
      <c r="AY373" s="185" t="s">
        <v>113</v>
      </c>
    </row>
    <row r="374" spans="2:65" s="12" customFormat="1" x14ac:dyDescent="0.3">
      <c r="B374" s="190"/>
      <c r="D374" s="182" t="s">
        <v>129</v>
      </c>
      <c r="E374" s="191" t="s">
        <v>5</v>
      </c>
      <c r="F374" s="192" t="s">
        <v>74</v>
      </c>
      <c r="H374" s="193">
        <v>1</v>
      </c>
      <c r="I374" s="194"/>
      <c r="L374" s="190"/>
      <c r="M374" s="195"/>
      <c r="N374" s="196"/>
      <c r="O374" s="196"/>
      <c r="P374" s="196"/>
      <c r="Q374" s="196"/>
      <c r="R374" s="196"/>
      <c r="S374" s="196"/>
      <c r="T374" s="197"/>
      <c r="AT374" s="191" t="s">
        <v>129</v>
      </c>
      <c r="AU374" s="191" t="s">
        <v>81</v>
      </c>
      <c r="AV374" s="12" t="s">
        <v>81</v>
      </c>
      <c r="AW374" s="12" t="s">
        <v>33</v>
      </c>
      <c r="AX374" s="12" t="s">
        <v>69</v>
      </c>
      <c r="AY374" s="191" t="s">
        <v>113</v>
      </c>
    </row>
    <row r="375" spans="2:65" s="11" customFormat="1" x14ac:dyDescent="0.3">
      <c r="B375" s="181"/>
      <c r="D375" s="182" t="s">
        <v>129</v>
      </c>
      <c r="E375" s="183" t="s">
        <v>5</v>
      </c>
      <c r="F375" s="304" t="s">
        <v>963</v>
      </c>
      <c r="H375" s="185" t="s">
        <v>5</v>
      </c>
      <c r="I375" s="186"/>
      <c r="L375" s="181"/>
      <c r="M375" s="187"/>
      <c r="N375" s="188"/>
      <c r="O375" s="188"/>
      <c r="P375" s="188"/>
      <c r="Q375" s="188"/>
      <c r="R375" s="188"/>
      <c r="S375" s="188"/>
      <c r="T375" s="189"/>
      <c r="AT375" s="185" t="s">
        <v>129</v>
      </c>
      <c r="AU375" s="185" t="s">
        <v>81</v>
      </c>
      <c r="AV375" s="11" t="s">
        <v>74</v>
      </c>
      <c r="AW375" s="11" t="s">
        <v>33</v>
      </c>
      <c r="AX375" s="11" t="s">
        <v>69</v>
      </c>
      <c r="AY375" s="185" t="s">
        <v>113</v>
      </c>
    </row>
    <row r="376" spans="2:65" s="12" customFormat="1" x14ac:dyDescent="0.3">
      <c r="B376" s="190"/>
      <c r="D376" s="182" t="s">
        <v>129</v>
      </c>
      <c r="E376" s="191" t="s">
        <v>5</v>
      </c>
      <c r="F376" s="192" t="s">
        <v>74</v>
      </c>
      <c r="H376" s="193">
        <v>1</v>
      </c>
      <c r="I376" s="194"/>
      <c r="L376" s="190"/>
      <c r="M376" s="195"/>
      <c r="N376" s="196"/>
      <c r="O376" s="196"/>
      <c r="P376" s="196"/>
      <c r="Q376" s="196"/>
      <c r="R376" s="196"/>
      <c r="S376" s="196"/>
      <c r="T376" s="197"/>
      <c r="AT376" s="191" t="s">
        <v>129</v>
      </c>
      <c r="AU376" s="191" t="s">
        <v>81</v>
      </c>
      <c r="AV376" s="12" t="s">
        <v>81</v>
      </c>
      <c r="AW376" s="12" t="s">
        <v>33</v>
      </c>
      <c r="AX376" s="12" t="s">
        <v>69</v>
      </c>
      <c r="AY376" s="191" t="s">
        <v>113</v>
      </c>
    </row>
    <row r="377" spans="2:65" s="11" customFormat="1" x14ac:dyDescent="0.3">
      <c r="B377" s="181"/>
      <c r="D377" s="182" t="s">
        <v>129</v>
      </c>
      <c r="E377" s="183" t="s">
        <v>5</v>
      </c>
      <c r="F377" s="304" t="s">
        <v>964</v>
      </c>
      <c r="H377" s="185" t="s">
        <v>5</v>
      </c>
      <c r="I377" s="186"/>
      <c r="L377" s="181"/>
      <c r="M377" s="187"/>
      <c r="N377" s="188"/>
      <c r="O377" s="188"/>
      <c r="P377" s="188"/>
      <c r="Q377" s="188"/>
      <c r="R377" s="188"/>
      <c r="S377" s="188"/>
      <c r="T377" s="189"/>
      <c r="AT377" s="185" t="s">
        <v>129</v>
      </c>
      <c r="AU377" s="185" t="s">
        <v>81</v>
      </c>
      <c r="AV377" s="11" t="s">
        <v>74</v>
      </c>
      <c r="AW377" s="11" t="s">
        <v>33</v>
      </c>
      <c r="AX377" s="11" t="s">
        <v>69</v>
      </c>
      <c r="AY377" s="185" t="s">
        <v>113</v>
      </c>
    </row>
    <row r="378" spans="2:65" s="11" customFormat="1" x14ac:dyDescent="0.3">
      <c r="B378" s="181"/>
      <c r="D378" s="182" t="s">
        <v>129</v>
      </c>
      <c r="E378" s="183" t="s">
        <v>5</v>
      </c>
      <c r="F378" s="184" t="s">
        <v>468</v>
      </c>
      <c r="H378" s="185" t="s">
        <v>5</v>
      </c>
      <c r="I378" s="186"/>
      <c r="L378" s="181"/>
      <c r="M378" s="187"/>
      <c r="N378" s="188"/>
      <c r="O378" s="188"/>
      <c r="P378" s="188"/>
      <c r="Q378" s="188"/>
      <c r="R378" s="188"/>
      <c r="S378" s="188"/>
      <c r="T378" s="189"/>
      <c r="AT378" s="185" t="s">
        <v>129</v>
      </c>
      <c r="AU378" s="185" t="s">
        <v>81</v>
      </c>
      <c r="AV378" s="11" t="s">
        <v>74</v>
      </c>
      <c r="AW378" s="11" t="s">
        <v>33</v>
      </c>
      <c r="AX378" s="11" t="s">
        <v>69</v>
      </c>
      <c r="AY378" s="185" t="s">
        <v>113</v>
      </c>
    </row>
    <row r="379" spans="2:65" s="12" customFormat="1" x14ac:dyDescent="0.3">
      <c r="B379" s="190"/>
      <c r="D379" s="182" t="s">
        <v>129</v>
      </c>
      <c r="E379" s="191" t="s">
        <v>5</v>
      </c>
      <c r="F379" s="192" t="s">
        <v>74</v>
      </c>
      <c r="H379" s="193">
        <v>1</v>
      </c>
      <c r="I379" s="194"/>
      <c r="L379" s="190"/>
      <c r="M379" s="195"/>
      <c r="N379" s="196"/>
      <c r="O379" s="196"/>
      <c r="P379" s="196"/>
      <c r="Q379" s="196"/>
      <c r="R379" s="196"/>
      <c r="S379" s="196"/>
      <c r="T379" s="197"/>
      <c r="AT379" s="191" t="s">
        <v>129</v>
      </c>
      <c r="AU379" s="191" t="s">
        <v>81</v>
      </c>
      <c r="AV379" s="12" t="s">
        <v>81</v>
      </c>
      <c r="AW379" s="12" t="s">
        <v>33</v>
      </c>
      <c r="AX379" s="12" t="s">
        <v>69</v>
      </c>
      <c r="AY379" s="191" t="s">
        <v>113</v>
      </c>
    </row>
    <row r="380" spans="2:65" s="11" customFormat="1" x14ac:dyDescent="0.3">
      <c r="B380" s="181"/>
      <c r="D380" s="182" t="s">
        <v>129</v>
      </c>
      <c r="E380" s="183" t="s">
        <v>5</v>
      </c>
      <c r="F380" s="184" t="s">
        <v>469</v>
      </c>
      <c r="H380" s="185" t="s">
        <v>5</v>
      </c>
      <c r="I380" s="186"/>
      <c r="L380" s="181"/>
      <c r="M380" s="187"/>
      <c r="N380" s="188"/>
      <c r="O380" s="188"/>
      <c r="P380" s="188"/>
      <c r="Q380" s="188"/>
      <c r="R380" s="188"/>
      <c r="S380" s="188"/>
      <c r="T380" s="189"/>
      <c r="AT380" s="185" t="s">
        <v>129</v>
      </c>
      <c r="AU380" s="185" t="s">
        <v>81</v>
      </c>
      <c r="AV380" s="11" t="s">
        <v>74</v>
      </c>
      <c r="AW380" s="11" t="s">
        <v>33</v>
      </c>
      <c r="AX380" s="11" t="s">
        <v>69</v>
      </c>
      <c r="AY380" s="185" t="s">
        <v>113</v>
      </c>
    </row>
    <row r="381" spans="2:65" s="12" customFormat="1" x14ac:dyDescent="0.3">
      <c r="B381" s="190"/>
      <c r="D381" s="182" t="s">
        <v>129</v>
      </c>
      <c r="E381" s="191" t="s">
        <v>5</v>
      </c>
      <c r="F381" s="192" t="s">
        <v>74</v>
      </c>
      <c r="H381" s="193">
        <v>1</v>
      </c>
      <c r="I381" s="194"/>
      <c r="L381" s="190"/>
      <c r="M381" s="195"/>
      <c r="N381" s="196"/>
      <c r="O381" s="196"/>
      <c r="P381" s="196"/>
      <c r="Q381" s="196"/>
      <c r="R381" s="196"/>
      <c r="S381" s="196"/>
      <c r="T381" s="197"/>
      <c r="AT381" s="191" t="s">
        <v>129</v>
      </c>
      <c r="AU381" s="191" t="s">
        <v>81</v>
      </c>
      <c r="AV381" s="12" t="s">
        <v>81</v>
      </c>
      <c r="AW381" s="12" t="s">
        <v>33</v>
      </c>
      <c r="AX381" s="12" t="s">
        <v>69</v>
      </c>
      <c r="AY381" s="191" t="s">
        <v>113</v>
      </c>
    </row>
    <row r="382" spans="2:65" s="11" customFormat="1" x14ac:dyDescent="0.3">
      <c r="B382" s="181"/>
      <c r="D382" s="182" t="s">
        <v>129</v>
      </c>
      <c r="E382" s="183" t="s">
        <v>5</v>
      </c>
      <c r="F382" s="304" t="s">
        <v>901</v>
      </c>
      <c r="H382" s="185" t="s">
        <v>5</v>
      </c>
      <c r="I382" s="186"/>
      <c r="L382" s="181"/>
      <c r="M382" s="187"/>
      <c r="N382" s="188"/>
      <c r="O382" s="188"/>
      <c r="P382" s="188"/>
      <c r="Q382" s="188"/>
      <c r="R382" s="188"/>
      <c r="S382" s="188"/>
      <c r="T382" s="189"/>
      <c r="AT382" s="185" t="s">
        <v>129</v>
      </c>
      <c r="AU382" s="185" t="s">
        <v>81</v>
      </c>
      <c r="AV382" s="11" t="s">
        <v>74</v>
      </c>
      <c r="AW382" s="11" t="s">
        <v>33</v>
      </c>
      <c r="AX382" s="11" t="s">
        <v>69</v>
      </c>
      <c r="AY382" s="185" t="s">
        <v>113</v>
      </c>
    </row>
    <row r="383" spans="2:65" s="12" customFormat="1" x14ac:dyDescent="0.3">
      <c r="B383" s="190"/>
      <c r="D383" s="182" t="s">
        <v>129</v>
      </c>
      <c r="E383" s="191" t="s">
        <v>5</v>
      </c>
      <c r="F383" s="192" t="s">
        <v>74</v>
      </c>
      <c r="H383" s="193">
        <v>1</v>
      </c>
      <c r="I383" s="194"/>
      <c r="L383" s="190"/>
      <c r="M383" s="195"/>
      <c r="N383" s="196"/>
      <c r="O383" s="196"/>
      <c r="P383" s="196"/>
      <c r="Q383" s="196"/>
      <c r="R383" s="196"/>
      <c r="S383" s="196"/>
      <c r="T383" s="197"/>
      <c r="AT383" s="191" t="s">
        <v>129</v>
      </c>
      <c r="AU383" s="191" t="s">
        <v>81</v>
      </c>
      <c r="AV383" s="12" t="s">
        <v>81</v>
      </c>
      <c r="AW383" s="12" t="s">
        <v>33</v>
      </c>
      <c r="AX383" s="12" t="s">
        <v>69</v>
      </c>
      <c r="AY383" s="191" t="s">
        <v>113</v>
      </c>
    </row>
    <row r="384" spans="2:65" s="13" customFormat="1" x14ac:dyDescent="0.3">
      <c r="B384" s="198"/>
      <c r="D384" s="199" t="s">
        <v>129</v>
      </c>
      <c r="E384" s="200" t="s">
        <v>5</v>
      </c>
      <c r="F384" s="201" t="s">
        <v>132</v>
      </c>
      <c r="H384" s="202">
        <v>5</v>
      </c>
      <c r="I384" s="203"/>
      <c r="L384" s="198"/>
      <c r="M384" s="204"/>
      <c r="N384" s="205"/>
      <c r="O384" s="205"/>
      <c r="P384" s="205"/>
      <c r="Q384" s="205"/>
      <c r="R384" s="205"/>
      <c r="S384" s="205"/>
      <c r="T384" s="206"/>
      <c r="AT384" s="207" t="s">
        <v>129</v>
      </c>
      <c r="AU384" s="207" t="s">
        <v>81</v>
      </c>
      <c r="AV384" s="13" t="s">
        <v>118</v>
      </c>
      <c r="AW384" s="13" t="s">
        <v>33</v>
      </c>
      <c r="AX384" s="13" t="s">
        <v>74</v>
      </c>
      <c r="AY384" s="207" t="s">
        <v>113</v>
      </c>
    </row>
    <row r="385" spans="2:65" s="1" customFormat="1" ht="22.5" customHeight="1" x14ac:dyDescent="0.3">
      <c r="B385" s="168"/>
      <c r="C385" s="208" t="s">
        <v>470</v>
      </c>
      <c r="D385" s="208" t="s">
        <v>258</v>
      </c>
      <c r="E385" s="209" t="s">
        <v>471</v>
      </c>
      <c r="F385" s="210" t="s">
        <v>472</v>
      </c>
      <c r="G385" s="211" t="s">
        <v>302</v>
      </c>
      <c r="H385" s="212">
        <v>2</v>
      </c>
      <c r="I385" s="213"/>
      <c r="J385" s="214">
        <f>ROUND(I385*H385,2)</f>
        <v>0</v>
      </c>
      <c r="K385" s="210"/>
      <c r="L385" s="215"/>
      <c r="M385" s="216" t="s">
        <v>5</v>
      </c>
      <c r="N385" s="217" t="s">
        <v>40</v>
      </c>
      <c r="O385" s="41"/>
      <c r="P385" s="178">
        <f>O385*H385</f>
        <v>0</v>
      </c>
      <c r="Q385" s="178">
        <v>9.1999999999999998E-3</v>
      </c>
      <c r="R385" s="178">
        <f>Q385*H385</f>
        <v>1.84E-2</v>
      </c>
      <c r="S385" s="178">
        <v>0</v>
      </c>
      <c r="T385" s="179">
        <f>S385*H385</f>
        <v>0</v>
      </c>
      <c r="AR385" s="23" t="s">
        <v>182</v>
      </c>
      <c r="AT385" s="23" t="s">
        <v>258</v>
      </c>
      <c r="AU385" s="23" t="s">
        <v>81</v>
      </c>
      <c r="AY385" s="23" t="s">
        <v>113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23" t="s">
        <v>74</v>
      </c>
      <c r="BK385" s="180">
        <f>ROUND(I385*H385,2)</f>
        <v>0</v>
      </c>
      <c r="BL385" s="23" t="s">
        <v>118</v>
      </c>
      <c r="BM385" s="23" t="s">
        <v>473</v>
      </c>
    </row>
    <row r="386" spans="2:65" s="11" customFormat="1" x14ac:dyDescent="0.3">
      <c r="B386" s="181"/>
      <c r="D386" s="182" t="s">
        <v>129</v>
      </c>
      <c r="E386" s="183" t="s">
        <v>5</v>
      </c>
      <c r="F386" s="184" t="s">
        <v>474</v>
      </c>
      <c r="H386" s="185" t="s">
        <v>5</v>
      </c>
      <c r="I386" s="186"/>
      <c r="L386" s="181"/>
      <c r="M386" s="187"/>
      <c r="N386" s="188"/>
      <c r="O386" s="188"/>
      <c r="P386" s="188"/>
      <c r="Q386" s="188"/>
      <c r="R386" s="188"/>
      <c r="S386" s="188"/>
      <c r="T386" s="189"/>
      <c r="AT386" s="185" t="s">
        <v>129</v>
      </c>
      <c r="AU386" s="185" t="s">
        <v>81</v>
      </c>
      <c r="AV386" s="11" t="s">
        <v>74</v>
      </c>
      <c r="AW386" s="11" t="s">
        <v>33</v>
      </c>
      <c r="AX386" s="11" t="s">
        <v>69</v>
      </c>
      <c r="AY386" s="185" t="s">
        <v>113</v>
      </c>
    </row>
    <row r="387" spans="2:65" s="12" customFormat="1" x14ac:dyDescent="0.3">
      <c r="B387" s="190"/>
      <c r="D387" s="182" t="s">
        <v>129</v>
      </c>
      <c r="E387" s="191" t="s">
        <v>5</v>
      </c>
      <c r="F387" s="192" t="s">
        <v>74</v>
      </c>
      <c r="H387" s="193">
        <v>1</v>
      </c>
      <c r="I387" s="194"/>
      <c r="L387" s="190"/>
      <c r="M387" s="195"/>
      <c r="N387" s="196"/>
      <c r="O387" s="196"/>
      <c r="P387" s="196"/>
      <c r="Q387" s="196"/>
      <c r="R387" s="196"/>
      <c r="S387" s="196"/>
      <c r="T387" s="197"/>
      <c r="AT387" s="191" t="s">
        <v>129</v>
      </c>
      <c r="AU387" s="191" t="s">
        <v>81</v>
      </c>
      <c r="AV387" s="12" t="s">
        <v>81</v>
      </c>
      <c r="AW387" s="12" t="s">
        <v>33</v>
      </c>
      <c r="AX387" s="12" t="s">
        <v>69</v>
      </c>
      <c r="AY387" s="191" t="s">
        <v>113</v>
      </c>
    </row>
    <row r="388" spans="2:65" s="11" customFormat="1" x14ac:dyDescent="0.3">
      <c r="B388" s="181"/>
      <c r="D388" s="182" t="s">
        <v>129</v>
      </c>
      <c r="E388" s="183" t="s">
        <v>5</v>
      </c>
      <c r="F388" s="184" t="s">
        <v>475</v>
      </c>
      <c r="H388" s="185" t="s">
        <v>5</v>
      </c>
      <c r="I388" s="186"/>
      <c r="L388" s="181"/>
      <c r="M388" s="187"/>
      <c r="N388" s="188"/>
      <c r="O388" s="188"/>
      <c r="P388" s="188"/>
      <c r="Q388" s="188"/>
      <c r="R388" s="188"/>
      <c r="S388" s="188"/>
      <c r="T388" s="189"/>
      <c r="AT388" s="185" t="s">
        <v>129</v>
      </c>
      <c r="AU388" s="185" t="s">
        <v>81</v>
      </c>
      <c r="AV388" s="11" t="s">
        <v>74</v>
      </c>
      <c r="AW388" s="11" t="s">
        <v>33</v>
      </c>
      <c r="AX388" s="11" t="s">
        <v>69</v>
      </c>
      <c r="AY388" s="185" t="s">
        <v>113</v>
      </c>
    </row>
    <row r="389" spans="2:65" s="12" customFormat="1" x14ac:dyDescent="0.3">
      <c r="B389" s="190"/>
      <c r="D389" s="182" t="s">
        <v>129</v>
      </c>
      <c r="E389" s="191" t="s">
        <v>5</v>
      </c>
      <c r="F389" s="192" t="s">
        <v>74</v>
      </c>
      <c r="H389" s="193">
        <v>1</v>
      </c>
      <c r="I389" s="194"/>
      <c r="L389" s="190"/>
      <c r="M389" s="195"/>
      <c r="N389" s="196"/>
      <c r="O389" s="196"/>
      <c r="P389" s="196"/>
      <c r="Q389" s="196"/>
      <c r="R389" s="196"/>
      <c r="S389" s="196"/>
      <c r="T389" s="197"/>
      <c r="AT389" s="191" t="s">
        <v>129</v>
      </c>
      <c r="AU389" s="191" t="s">
        <v>81</v>
      </c>
      <c r="AV389" s="12" t="s">
        <v>81</v>
      </c>
      <c r="AW389" s="12" t="s">
        <v>33</v>
      </c>
      <c r="AX389" s="12" t="s">
        <v>69</v>
      </c>
      <c r="AY389" s="191" t="s">
        <v>113</v>
      </c>
    </row>
    <row r="390" spans="2:65" s="13" customFormat="1" x14ac:dyDescent="0.3">
      <c r="B390" s="198"/>
      <c r="D390" s="199" t="s">
        <v>129</v>
      </c>
      <c r="E390" s="200" t="s">
        <v>5</v>
      </c>
      <c r="F390" s="201" t="s">
        <v>132</v>
      </c>
      <c r="H390" s="202">
        <v>2</v>
      </c>
      <c r="I390" s="203"/>
      <c r="L390" s="198"/>
      <c r="M390" s="204"/>
      <c r="N390" s="205"/>
      <c r="O390" s="205"/>
      <c r="P390" s="205"/>
      <c r="Q390" s="205"/>
      <c r="R390" s="205"/>
      <c r="S390" s="205"/>
      <c r="T390" s="206"/>
      <c r="AT390" s="207" t="s">
        <v>129</v>
      </c>
      <c r="AU390" s="207" t="s">
        <v>81</v>
      </c>
      <c r="AV390" s="13" t="s">
        <v>118</v>
      </c>
      <c r="AW390" s="13" t="s">
        <v>33</v>
      </c>
      <c r="AX390" s="13" t="s">
        <v>74</v>
      </c>
      <c r="AY390" s="207" t="s">
        <v>113</v>
      </c>
    </row>
    <row r="391" spans="2:65" s="1" customFormat="1" ht="22.5" customHeight="1" x14ac:dyDescent="0.3">
      <c r="B391" s="168"/>
      <c r="C391" s="208" t="s">
        <v>476</v>
      </c>
      <c r="D391" s="208" t="s">
        <v>258</v>
      </c>
      <c r="E391" s="209" t="s">
        <v>477</v>
      </c>
      <c r="F391" s="210" t="s">
        <v>478</v>
      </c>
      <c r="G391" s="211" t="s">
        <v>302</v>
      </c>
      <c r="H391" s="212">
        <v>1</v>
      </c>
      <c r="I391" s="213"/>
      <c r="J391" s="214">
        <f>ROUND(I391*H391,2)</f>
        <v>0</v>
      </c>
      <c r="K391" s="210"/>
      <c r="L391" s="215"/>
      <c r="M391" s="216" t="s">
        <v>5</v>
      </c>
      <c r="N391" s="217" t="s">
        <v>40</v>
      </c>
      <c r="O391" s="41"/>
      <c r="P391" s="178">
        <f>O391*H391</f>
        <v>0</v>
      </c>
      <c r="Q391" s="178">
        <v>9.7000000000000003E-3</v>
      </c>
      <c r="R391" s="178">
        <f>Q391*H391</f>
        <v>9.7000000000000003E-3</v>
      </c>
      <c r="S391" s="178">
        <v>0</v>
      </c>
      <c r="T391" s="179">
        <f>S391*H391</f>
        <v>0</v>
      </c>
      <c r="AR391" s="23" t="s">
        <v>182</v>
      </c>
      <c r="AT391" s="23" t="s">
        <v>258</v>
      </c>
      <c r="AU391" s="23" t="s">
        <v>81</v>
      </c>
      <c r="AY391" s="23" t="s">
        <v>113</v>
      </c>
      <c r="BE391" s="180">
        <f>IF(N391="základní",J391,0)</f>
        <v>0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23" t="s">
        <v>74</v>
      </c>
      <c r="BK391" s="180">
        <f>ROUND(I391*H391,2)</f>
        <v>0</v>
      </c>
      <c r="BL391" s="23" t="s">
        <v>118</v>
      </c>
      <c r="BM391" s="23" t="s">
        <v>479</v>
      </c>
    </row>
    <row r="392" spans="2:65" s="1" customFormat="1" ht="22.5" customHeight="1" x14ac:dyDescent="0.3">
      <c r="B392" s="168"/>
      <c r="C392" s="208" t="s">
        <v>480</v>
      </c>
      <c r="D392" s="208" t="s">
        <v>258</v>
      </c>
      <c r="E392" s="209" t="s">
        <v>481</v>
      </c>
      <c r="F392" s="210" t="s">
        <v>482</v>
      </c>
      <c r="G392" s="211" t="s">
        <v>302</v>
      </c>
      <c r="H392" s="212">
        <v>2</v>
      </c>
      <c r="I392" s="213"/>
      <c r="J392" s="214">
        <f>ROUND(I392*H392,2)</f>
        <v>0</v>
      </c>
      <c r="K392" s="210"/>
      <c r="L392" s="215"/>
      <c r="M392" s="216" t="s">
        <v>5</v>
      </c>
      <c r="N392" s="217" t="s">
        <v>40</v>
      </c>
      <c r="O392" s="41"/>
      <c r="P392" s="178">
        <f>O392*H392</f>
        <v>0</v>
      </c>
      <c r="Q392" s="178">
        <v>8.8000000000000005E-3</v>
      </c>
      <c r="R392" s="178">
        <f>Q392*H392</f>
        <v>1.7600000000000001E-2</v>
      </c>
      <c r="S392" s="178">
        <v>0</v>
      </c>
      <c r="T392" s="179">
        <f>S392*H392</f>
        <v>0</v>
      </c>
      <c r="AR392" s="23" t="s">
        <v>182</v>
      </c>
      <c r="AT392" s="23" t="s">
        <v>258</v>
      </c>
      <c r="AU392" s="23" t="s">
        <v>81</v>
      </c>
      <c r="AY392" s="23" t="s">
        <v>113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23" t="s">
        <v>74</v>
      </c>
      <c r="BK392" s="180">
        <f>ROUND(I392*H392,2)</f>
        <v>0</v>
      </c>
      <c r="BL392" s="23" t="s">
        <v>118</v>
      </c>
      <c r="BM392" s="23" t="s">
        <v>483</v>
      </c>
    </row>
    <row r="393" spans="2:65" s="11" customFormat="1" x14ac:dyDescent="0.3">
      <c r="B393" s="181"/>
      <c r="D393" s="182" t="s">
        <v>129</v>
      </c>
      <c r="E393" s="183" t="s">
        <v>5</v>
      </c>
      <c r="F393" s="184" t="s">
        <v>484</v>
      </c>
      <c r="H393" s="185" t="s">
        <v>5</v>
      </c>
      <c r="I393" s="186"/>
      <c r="L393" s="181"/>
      <c r="M393" s="187"/>
      <c r="N393" s="188"/>
      <c r="O393" s="188"/>
      <c r="P393" s="188"/>
      <c r="Q393" s="188"/>
      <c r="R393" s="188"/>
      <c r="S393" s="188"/>
      <c r="T393" s="189"/>
      <c r="AT393" s="185" t="s">
        <v>129</v>
      </c>
      <c r="AU393" s="185" t="s">
        <v>81</v>
      </c>
      <c r="AV393" s="11" t="s">
        <v>74</v>
      </c>
      <c r="AW393" s="11" t="s">
        <v>33</v>
      </c>
      <c r="AX393" s="11" t="s">
        <v>69</v>
      </c>
      <c r="AY393" s="185" t="s">
        <v>113</v>
      </c>
    </row>
    <row r="394" spans="2:65" s="12" customFormat="1" x14ac:dyDescent="0.3">
      <c r="B394" s="190"/>
      <c r="D394" s="182" t="s">
        <v>129</v>
      </c>
      <c r="E394" s="191" t="s">
        <v>5</v>
      </c>
      <c r="F394" s="192" t="s">
        <v>74</v>
      </c>
      <c r="H394" s="193">
        <v>1</v>
      </c>
      <c r="I394" s="194"/>
      <c r="L394" s="190"/>
      <c r="M394" s="195"/>
      <c r="N394" s="196"/>
      <c r="O394" s="196"/>
      <c r="P394" s="196"/>
      <c r="Q394" s="196"/>
      <c r="R394" s="196"/>
      <c r="S394" s="196"/>
      <c r="T394" s="197"/>
      <c r="AT394" s="191" t="s">
        <v>129</v>
      </c>
      <c r="AU394" s="191" t="s">
        <v>81</v>
      </c>
      <c r="AV394" s="12" t="s">
        <v>81</v>
      </c>
      <c r="AW394" s="12" t="s">
        <v>33</v>
      </c>
      <c r="AX394" s="12" t="s">
        <v>69</v>
      </c>
      <c r="AY394" s="191" t="s">
        <v>113</v>
      </c>
    </row>
    <row r="395" spans="2:65" s="11" customFormat="1" x14ac:dyDescent="0.3">
      <c r="B395" s="181"/>
      <c r="D395" s="182" t="s">
        <v>129</v>
      </c>
      <c r="E395" s="183" t="s">
        <v>5</v>
      </c>
      <c r="F395" s="184" t="s">
        <v>485</v>
      </c>
      <c r="H395" s="185" t="s">
        <v>5</v>
      </c>
      <c r="I395" s="186"/>
      <c r="L395" s="181"/>
      <c r="M395" s="187"/>
      <c r="N395" s="188"/>
      <c r="O395" s="188"/>
      <c r="P395" s="188"/>
      <c r="Q395" s="188"/>
      <c r="R395" s="188"/>
      <c r="S395" s="188"/>
      <c r="T395" s="189"/>
      <c r="AT395" s="185" t="s">
        <v>129</v>
      </c>
      <c r="AU395" s="185" t="s">
        <v>81</v>
      </c>
      <c r="AV395" s="11" t="s">
        <v>74</v>
      </c>
      <c r="AW395" s="11" t="s">
        <v>33</v>
      </c>
      <c r="AX395" s="11" t="s">
        <v>69</v>
      </c>
      <c r="AY395" s="185" t="s">
        <v>113</v>
      </c>
    </row>
    <row r="396" spans="2:65" s="12" customFormat="1" x14ac:dyDescent="0.3">
      <c r="B396" s="190"/>
      <c r="D396" s="182" t="s">
        <v>129</v>
      </c>
      <c r="E396" s="191" t="s">
        <v>5</v>
      </c>
      <c r="F396" s="192" t="s">
        <v>74</v>
      </c>
      <c r="H396" s="193">
        <v>1</v>
      </c>
      <c r="I396" s="194"/>
      <c r="L396" s="190"/>
      <c r="M396" s="195"/>
      <c r="N396" s="196"/>
      <c r="O396" s="196"/>
      <c r="P396" s="196"/>
      <c r="Q396" s="196"/>
      <c r="R396" s="196"/>
      <c r="S396" s="196"/>
      <c r="T396" s="197"/>
      <c r="AT396" s="191" t="s">
        <v>129</v>
      </c>
      <c r="AU396" s="191" t="s">
        <v>81</v>
      </c>
      <c r="AV396" s="12" t="s">
        <v>81</v>
      </c>
      <c r="AW396" s="12" t="s">
        <v>33</v>
      </c>
      <c r="AX396" s="12" t="s">
        <v>69</v>
      </c>
      <c r="AY396" s="191" t="s">
        <v>113</v>
      </c>
    </row>
    <row r="397" spans="2:65" s="13" customFormat="1" x14ac:dyDescent="0.3">
      <c r="B397" s="198"/>
      <c r="D397" s="199" t="s">
        <v>129</v>
      </c>
      <c r="E397" s="200" t="s">
        <v>5</v>
      </c>
      <c r="F397" s="201" t="s">
        <v>132</v>
      </c>
      <c r="H397" s="202">
        <v>2</v>
      </c>
      <c r="I397" s="203"/>
      <c r="L397" s="198"/>
      <c r="M397" s="204"/>
      <c r="N397" s="205"/>
      <c r="O397" s="205"/>
      <c r="P397" s="205"/>
      <c r="Q397" s="205"/>
      <c r="R397" s="205"/>
      <c r="S397" s="205"/>
      <c r="T397" s="206"/>
      <c r="AT397" s="207" t="s">
        <v>129</v>
      </c>
      <c r="AU397" s="207" t="s">
        <v>81</v>
      </c>
      <c r="AV397" s="13" t="s">
        <v>118</v>
      </c>
      <c r="AW397" s="13" t="s">
        <v>33</v>
      </c>
      <c r="AX397" s="13" t="s">
        <v>74</v>
      </c>
      <c r="AY397" s="207" t="s">
        <v>113</v>
      </c>
    </row>
    <row r="398" spans="2:65" s="1" customFormat="1" ht="31.5" customHeight="1" x14ac:dyDescent="0.3">
      <c r="B398" s="168"/>
      <c r="C398" s="169" t="s">
        <v>486</v>
      </c>
      <c r="D398" s="169" t="s">
        <v>115</v>
      </c>
      <c r="E398" s="170" t="s">
        <v>487</v>
      </c>
      <c r="F398" s="171" t="s">
        <v>488</v>
      </c>
      <c r="G398" s="172" t="s">
        <v>302</v>
      </c>
      <c r="H398" s="173">
        <v>19</v>
      </c>
      <c r="I398" s="174"/>
      <c r="J398" s="175">
        <f>ROUND(I398*H398,2)</f>
        <v>0</v>
      </c>
      <c r="K398" s="171"/>
      <c r="L398" s="40"/>
      <c r="M398" s="176" t="s">
        <v>5</v>
      </c>
      <c r="N398" s="177" t="s">
        <v>40</v>
      </c>
      <c r="O398" s="41"/>
      <c r="P398" s="178">
        <f>O398*H398</f>
        <v>0</v>
      </c>
      <c r="Q398" s="178">
        <v>2.1167600000000002</v>
      </c>
      <c r="R398" s="178">
        <f>Q398*H398</f>
        <v>40.218440000000001</v>
      </c>
      <c r="S398" s="178">
        <v>0</v>
      </c>
      <c r="T398" s="179">
        <f>S398*H398</f>
        <v>0</v>
      </c>
      <c r="AR398" s="23" t="s">
        <v>118</v>
      </c>
      <c r="AT398" s="23" t="s">
        <v>115</v>
      </c>
      <c r="AU398" s="23" t="s">
        <v>81</v>
      </c>
      <c r="AY398" s="23" t="s">
        <v>113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23" t="s">
        <v>74</v>
      </c>
      <c r="BK398" s="180">
        <f>ROUND(I398*H398,2)</f>
        <v>0</v>
      </c>
      <c r="BL398" s="23" t="s">
        <v>118</v>
      </c>
      <c r="BM398" s="23" t="s">
        <v>489</v>
      </c>
    </row>
    <row r="399" spans="2:65" s="11" customFormat="1" x14ac:dyDescent="0.3">
      <c r="B399" s="181"/>
      <c r="D399" s="182" t="s">
        <v>129</v>
      </c>
      <c r="E399" s="183" t="s">
        <v>5</v>
      </c>
      <c r="F399" s="304" t="s">
        <v>965</v>
      </c>
      <c r="H399" s="185" t="s">
        <v>5</v>
      </c>
      <c r="I399" s="186"/>
      <c r="L399" s="181"/>
      <c r="M399" s="187"/>
      <c r="N399" s="188"/>
      <c r="O399" s="188"/>
      <c r="P399" s="188"/>
      <c r="Q399" s="188"/>
      <c r="R399" s="188"/>
      <c r="S399" s="188"/>
      <c r="T399" s="189"/>
      <c r="AT399" s="185" t="s">
        <v>129</v>
      </c>
      <c r="AU399" s="185" t="s">
        <v>81</v>
      </c>
      <c r="AV399" s="11" t="s">
        <v>74</v>
      </c>
      <c r="AW399" s="11" t="s">
        <v>33</v>
      </c>
      <c r="AX399" s="11" t="s">
        <v>69</v>
      </c>
      <c r="AY399" s="185" t="s">
        <v>113</v>
      </c>
    </row>
    <row r="400" spans="2:65" s="11" customFormat="1" x14ac:dyDescent="0.3">
      <c r="B400" s="181"/>
      <c r="D400" s="182" t="s">
        <v>129</v>
      </c>
      <c r="E400" s="183" t="s">
        <v>5</v>
      </c>
      <c r="F400" s="184" t="s">
        <v>490</v>
      </c>
      <c r="H400" s="185" t="s">
        <v>5</v>
      </c>
      <c r="I400" s="186"/>
      <c r="L400" s="181"/>
      <c r="M400" s="187"/>
      <c r="N400" s="188"/>
      <c r="O400" s="188"/>
      <c r="P400" s="188"/>
      <c r="Q400" s="188"/>
      <c r="R400" s="188"/>
      <c r="S400" s="188"/>
      <c r="T400" s="189"/>
      <c r="AT400" s="185" t="s">
        <v>129</v>
      </c>
      <c r="AU400" s="185" t="s">
        <v>81</v>
      </c>
      <c r="AV400" s="11" t="s">
        <v>74</v>
      </c>
      <c r="AW400" s="11" t="s">
        <v>33</v>
      </c>
      <c r="AX400" s="11" t="s">
        <v>69</v>
      </c>
      <c r="AY400" s="185" t="s">
        <v>113</v>
      </c>
    </row>
    <row r="401" spans="2:65" s="12" customFormat="1" x14ac:dyDescent="0.3">
      <c r="B401" s="190"/>
      <c r="D401" s="182" t="s">
        <v>129</v>
      </c>
      <c r="E401" s="191" t="s">
        <v>5</v>
      </c>
      <c r="F401" s="192" t="s">
        <v>219</v>
      </c>
      <c r="H401" s="193">
        <v>14</v>
      </c>
      <c r="I401" s="194"/>
      <c r="L401" s="190"/>
      <c r="M401" s="195"/>
      <c r="N401" s="196"/>
      <c r="O401" s="196"/>
      <c r="P401" s="196"/>
      <c r="Q401" s="196"/>
      <c r="R401" s="196"/>
      <c r="S401" s="196"/>
      <c r="T401" s="197"/>
      <c r="AT401" s="191" t="s">
        <v>129</v>
      </c>
      <c r="AU401" s="191" t="s">
        <v>81</v>
      </c>
      <c r="AV401" s="12" t="s">
        <v>81</v>
      </c>
      <c r="AW401" s="12" t="s">
        <v>33</v>
      </c>
      <c r="AX401" s="12" t="s">
        <v>69</v>
      </c>
      <c r="AY401" s="191" t="s">
        <v>113</v>
      </c>
    </row>
    <row r="402" spans="2:65" s="11" customFormat="1" x14ac:dyDescent="0.3">
      <c r="B402" s="181"/>
      <c r="D402" s="182" t="s">
        <v>129</v>
      </c>
      <c r="E402" s="183" t="s">
        <v>5</v>
      </c>
      <c r="F402" s="184" t="s">
        <v>491</v>
      </c>
      <c r="H402" s="185" t="s">
        <v>5</v>
      </c>
      <c r="I402" s="186"/>
      <c r="L402" s="181"/>
      <c r="M402" s="187"/>
      <c r="N402" s="188"/>
      <c r="O402" s="188"/>
      <c r="P402" s="188"/>
      <c r="Q402" s="188"/>
      <c r="R402" s="188"/>
      <c r="S402" s="188"/>
      <c r="T402" s="189"/>
      <c r="AT402" s="185" t="s">
        <v>129</v>
      </c>
      <c r="AU402" s="185" t="s">
        <v>81</v>
      </c>
      <c r="AV402" s="11" t="s">
        <v>74</v>
      </c>
      <c r="AW402" s="11" t="s">
        <v>33</v>
      </c>
      <c r="AX402" s="11" t="s">
        <v>69</v>
      </c>
      <c r="AY402" s="185" t="s">
        <v>113</v>
      </c>
    </row>
    <row r="403" spans="2:65" s="12" customFormat="1" x14ac:dyDescent="0.3">
      <c r="B403" s="190"/>
      <c r="D403" s="182" t="s">
        <v>129</v>
      </c>
      <c r="E403" s="191" t="s">
        <v>5</v>
      </c>
      <c r="F403" s="192" t="s">
        <v>141</v>
      </c>
      <c r="H403" s="193">
        <v>5</v>
      </c>
      <c r="I403" s="194"/>
      <c r="L403" s="190"/>
      <c r="M403" s="195"/>
      <c r="N403" s="196"/>
      <c r="O403" s="196"/>
      <c r="P403" s="196"/>
      <c r="Q403" s="196"/>
      <c r="R403" s="196"/>
      <c r="S403" s="196"/>
      <c r="T403" s="197"/>
      <c r="AT403" s="191" t="s">
        <v>129</v>
      </c>
      <c r="AU403" s="191" t="s">
        <v>81</v>
      </c>
      <c r="AV403" s="12" t="s">
        <v>81</v>
      </c>
      <c r="AW403" s="12" t="s">
        <v>33</v>
      </c>
      <c r="AX403" s="12" t="s">
        <v>69</v>
      </c>
      <c r="AY403" s="191" t="s">
        <v>113</v>
      </c>
    </row>
    <row r="404" spans="2:65" s="13" customFormat="1" x14ac:dyDescent="0.3">
      <c r="B404" s="198"/>
      <c r="D404" s="199" t="s">
        <v>129</v>
      </c>
      <c r="E404" s="200" t="s">
        <v>5</v>
      </c>
      <c r="F404" s="201" t="s">
        <v>132</v>
      </c>
      <c r="H404" s="202">
        <v>19</v>
      </c>
      <c r="I404" s="203"/>
      <c r="L404" s="198"/>
      <c r="M404" s="204"/>
      <c r="N404" s="205"/>
      <c r="O404" s="205"/>
      <c r="P404" s="205"/>
      <c r="Q404" s="205"/>
      <c r="R404" s="205"/>
      <c r="S404" s="205"/>
      <c r="T404" s="206"/>
      <c r="AT404" s="207" t="s">
        <v>129</v>
      </c>
      <c r="AU404" s="207" t="s">
        <v>81</v>
      </c>
      <c r="AV404" s="13" t="s">
        <v>118</v>
      </c>
      <c r="AW404" s="13" t="s">
        <v>33</v>
      </c>
      <c r="AX404" s="13" t="s">
        <v>74</v>
      </c>
      <c r="AY404" s="207" t="s">
        <v>113</v>
      </c>
    </row>
    <row r="405" spans="2:65" s="1" customFormat="1" ht="22.5" customHeight="1" x14ac:dyDescent="0.3">
      <c r="B405" s="168"/>
      <c r="C405" s="208" t="s">
        <v>492</v>
      </c>
      <c r="D405" s="208" t="s">
        <v>258</v>
      </c>
      <c r="E405" s="209" t="s">
        <v>493</v>
      </c>
      <c r="F405" s="210" t="s">
        <v>966</v>
      </c>
      <c r="G405" s="211" t="s">
        <v>302</v>
      </c>
      <c r="H405" s="212">
        <v>18</v>
      </c>
      <c r="I405" s="213"/>
      <c r="J405" s="214">
        <f>ROUND(I405*H405,2)</f>
        <v>0</v>
      </c>
      <c r="K405" s="210"/>
      <c r="L405" s="215"/>
      <c r="M405" s="216" t="s">
        <v>5</v>
      </c>
      <c r="N405" s="217" t="s">
        <v>40</v>
      </c>
      <c r="O405" s="41"/>
      <c r="P405" s="178">
        <f>O405*H405</f>
        <v>0</v>
      </c>
      <c r="Q405" s="178">
        <v>0.58499999999999996</v>
      </c>
      <c r="R405" s="178">
        <f>Q405*H405</f>
        <v>10.53</v>
      </c>
      <c r="S405" s="178">
        <v>0</v>
      </c>
      <c r="T405" s="179">
        <f>S405*H405</f>
        <v>0</v>
      </c>
      <c r="AR405" s="23" t="s">
        <v>182</v>
      </c>
      <c r="AT405" s="23" t="s">
        <v>258</v>
      </c>
      <c r="AU405" s="23" t="s">
        <v>81</v>
      </c>
      <c r="AY405" s="23" t="s">
        <v>113</v>
      </c>
      <c r="BE405" s="180">
        <f>IF(N405="základní",J405,0)</f>
        <v>0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23" t="s">
        <v>74</v>
      </c>
      <c r="BK405" s="180">
        <f>ROUND(I405*H405,2)</f>
        <v>0</v>
      </c>
      <c r="BL405" s="23" t="s">
        <v>118</v>
      </c>
      <c r="BM405" s="23" t="s">
        <v>495</v>
      </c>
    </row>
    <row r="406" spans="2:65" s="1" customFormat="1" ht="22.5" customHeight="1" x14ac:dyDescent="0.3">
      <c r="B406" s="168"/>
      <c r="C406" s="208" t="s">
        <v>496</v>
      </c>
      <c r="D406" s="208" t="s">
        <v>258</v>
      </c>
      <c r="E406" s="209" t="s">
        <v>497</v>
      </c>
      <c r="F406" s="210" t="s">
        <v>967</v>
      </c>
      <c r="G406" s="211" t="s">
        <v>302</v>
      </c>
      <c r="H406" s="212">
        <v>1</v>
      </c>
      <c r="I406" s="213"/>
      <c r="J406" s="214">
        <f>ROUND(I406*H406,2)</f>
        <v>0</v>
      </c>
      <c r="K406" s="210"/>
      <c r="L406" s="215"/>
      <c r="M406" s="216" t="s">
        <v>5</v>
      </c>
      <c r="N406" s="217" t="s">
        <v>40</v>
      </c>
      <c r="O406" s="41"/>
      <c r="P406" s="178">
        <f>O406*H406</f>
        <v>0</v>
      </c>
      <c r="Q406" s="178">
        <v>0.44900000000000001</v>
      </c>
      <c r="R406" s="178">
        <f>Q406*H406</f>
        <v>0.44900000000000001</v>
      </c>
      <c r="S406" s="178">
        <v>0</v>
      </c>
      <c r="T406" s="179">
        <f>S406*H406</f>
        <v>0</v>
      </c>
      <c r="AR406" s="23" t="s">
        <v>182</v>
      </c>
      <c r="AT406" s="23" t="s">
        <v>258</v>
      </c>
      <c r="AU406" s="23" t="s">
        <v>81</v>
      </c>
      <c r="AY406" s="23" t="s">
        <v>113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23" t="s">
        <v>74</v>
      </c>
      <c r="BK406" s="180">
        <f>ROUND(I406*H406,2)</f>
        <v>0</v>
      </c>
      <c r="BL406" s="23" t="s">
        <v>118</v>
      </c>
      <c r="BM406" s="23" t="s">
        <v>499</v>
      </c>
    </row>
    <row r="407" spans="2:65" s="1" customFormat="1" ht="22.5" customHeight="1" x14ac:dyDescent="0.3">
      <c r="B407" s="168"/>
      <c r="C407" s="208" t="s">
        <v>500</v>
      </c>
      <c r="D407" s="208" t="s">
        <v>258</v>
      </c>
      <c r="E407" s="209" t="s">
        <v>309</v>
      </c>
      <c r="F407" s="210" t="s">
        <v>968</v>
      </c>
      <c r="G407" s="211" t="s">
        <v>302</v>
      </c>
      <c r="H407" s="212">
        <v>9</v>
      </c>
      <c r="I407" s="213"/>
      <c r="J407" s="214">
        <f>ROUND(I407*H407,2)</f>
        <v>0</v>
      </c>
      <c r="K407" s="210"/>
      <c r="L407" s="215"/>
      <c r="M407" s="216" t="s">
        <v>5</v>
      </c>
      <c r="N407" s="217" t="s">
        <v>40</v>
      </c>
      <c r="O407" s="41"/>
      <c r="P407" s="178">
        <f>O407*H407</f>
        <v>0</v>
      </c>
      <c r="Q407" s="178">
        <v>3.9E-2</v>
      </c>
      <c r="R407" s="178">
        <f>Q407*H407</f>
        <v>0.35099999999999998</v>
      </c>
      <c r="S407" s="178">
        <v>0</v>
      </c>
      <c r="T407" s="179">
        <f>S407*H407</f>
        <v>0</v>
      </c>
      <c r="AR407" s="23" t="s">
        <v>182</v>
      </c>
      <c r="AT407" s="23" t="s">
        <v>258</v>
      </c>
      <c r="AU407" s="23" t="s">
        <v>81</v>
      </c>
      <c r="AY407" s="23" t="s">
        <v>113</v>
      </c>
      <c r="BE407" s="180">
        <f>IF(N407="základní",J407,0)</f>
        <v>0</v>
      </c>
      <c r="BF407" s="180">
        <f>IF(N407="snížená",J407,0)</f>
        <v>0</v>
      </c>
      <c r="BG407" s="180">
        <f>IF(N407="zákl. přenesená",J407,0)</f>
        <v>0</v>
      </c>
      <c r="BH407" s="180">
        <f>IF(N407="sníž. přenesená",J407,0)</f>
        <v>0</v>
      </c>
      <c r="BI407" s="180">
        <f>IF(N407="nulová",J407,0)</f>
        <v>0</v>
      </c>
      <c r="BJ407" s="23" t="s">
        <v>74</v>
      </c>
      <c r="BK407" s="180">
        <f>ROUND(I407*H407,2)</f>
        <v>0</v>
      </c>
      <c r="BL407" s="23" t="s">
        <v>118</v>
      </c>
      <c r="BM407" s="23" t="s">
        <v>501</v>
      </c>
    </row>
    <row r="408" spans="2:65" s="12" customFormat="1" x14ac:dyDescent="0.3">
      <c r="B408" s="190"/>
      <c r="D408" s="182" t="s">
        <v>129</v>
      </c>
      <c r="E408" s="191" t="s">
        <v>5</v>
      </c>
      <c r="F408" s="192" t="s">
        <v>502</v>
      </c>
      <c r="H408" s="193">
        <v>9</v>
      </c>
      <c r="I408" s="194"/>
      <c r="L408" s="190"/>
      <c r="M408" s="195"/>
      <c r="N408" s="196"/>
      <c r="O408" s="196"/>
      <c r="P408" s="196"/>
      <c r="Q408" s="196"/>
      <c r="R408" s="196"/>
      <c r="S408" s="196"/>
      <c r="T408" s="197"/>
      <c r="AT408" s="191" t="s">
        <v>129</v>
      </c>
      <c r="AU408" s="191" t="s">
        <v>81</v>
      </c>
      <c r="AV408" s="12" t="s">
        <v>81</v>
      </c>
      <c r="AW408" s="12" t="s">
        <v>33</v>
      </c>
      <c r="AX408" s="12" t="s">
        <v>69</v>
      </c>
      <c r="AY408" s="191" t="s">
        <v>113</v>
      </c>
    </row>
    <row r="409" spans="2:65" s="13" customFormat="1" x14ac:dyDescent="0.3">
      <c r="B409" s="198"/>
      <c r="D409" s="199" t="s">
        <v>129</v>
      </c>
      <c r="E409" s="200" t="s">
        <v>5</v>
      </c>
      <c r="F409" s="201" t="s">
        <v>132</v>
      </c>
      <c r="H409" s="202">
        <v>9</v>
      </c>
      <c r="I409" s="203"/>
      <c r="L409" s="198"/>
      <c r="M409" s="204"/>
      <c r="N409" s="205"/>
      <c r="O409" s="205"/>
      <c r="P409" s="205"/>
      <c r="Q409" s="205"/>
      <c r="R409" s="205"/>
      <c r="S409" s="205"/>
      <c r="T409" s="206"/>
      <c r="AT409" s="207" t="s">
        <v>129</v>
      </c>
      <c r="AU409" s="207" t="s">
        <v>81</v>
      </c>
      <c r="AV409" s="13" t="s">
        <v>118</v>
      </c>
      <c r="AW409" s="13" t="s">
        <v>33</v>
      </c>
      <c r="AX409" s="13" t="s">
        <v>74</v>
      </c>
      <c r="AY409" s="207" t="s">
        <v>113</v>
      </c>
    </row>
    <row r="410" spans="2:65" s="1" customFormat="1" ht="22.5" customHeight="1" x14ac:dyDescent="0.3">
      <c r="B410" s="168"/>
      <c r="C410" s="208" t="s">
        <v>503</v>
      </c>
      <c r="D410" s="208" t="s">
        <v>258</v>
      </c>
      <c r="E410" s="209" t="s">
        <v>504</v>
      </c>
      <c r="F410" s="210" t="s">
        <v>969</v>
      </c>
      <c r="G410" s="211" t="s">
        <v>302</v>
      </c>
      <c r="H410" s="212">
        <v>7</v>
      </c>
      <c r="I410" s="213"/>
      <c r="J410" s="214">
        <f>ROUND(I410*H410,2)</f>
        <v>0</v>
      </c>
      <c r="K410" s="210"/>
      <c r="L410" s="215"/>
      <c r="M410" s="216" t="s">
        <v>5</v>
      </c>
      <c r="N410" s="217" t="s">
        <v>40</v>
      </c>
      <c r="O410" s="41"/>
      <c r="P410" s="178">
        <f>O410*H410</f>
        <v>0</v>
      </c>
      <c r="Q410" s="178">
        <v>5.0999999999999997E-2</v>
      </c>
      <c r="R410" s="178">
        <f>Q410*H410</f>
        <v>0.35699999999999998</v>
      </c>
      <c r="S410" s="178">
        <v>0</v>
      </c>
      <c r="T410" s="179">
        <f>S410*H410</f>
        <v>0</v>
      </c>
      <c r="AR410" s="23" t="s">
        <v>182</v>
      </c>
      <c r="AT410" s="23" t="s">
        <v>258</v>
      </c>
      <c r="AU410" s="23" t="s">
        <v>81</v>
      </c>
      <c r="AY410" s="23" t="s">
        <v>113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23" t="s">
        <v>74</v>
      </c>
      <c r="BK410" s="180">
        <f>ROUND(I410*H410,2)</f>
        <v>0</v>
      </c>
      <c r="BL410" s="23" t="s">
        <v>118</v>
      </c>
      <c r="BM410" s="23" t="s">
        <v>505</v>
      </c>
    </row>
    <row r="411" spans="2:65" s="1" customFormat="1" ht="22.5" customHeight="1" x14ac:dyDescent="0.3">
      <c r="B411" s="168"/>
      <c r="C411" s="208" t="s">
        <v>506</v>
      </c>
      <c r="D411" s="208" t="s">
        <v>258</v>
      </c>
      <c r="E411" s="209" t="s">
        <v>306</v>
      </c>
      <c r="F411" s="210" t="s">
        <v>970</v>
      </c>
      <c r="G411" s="211" t="s">
        <v>302</v>
      </c>
      <c r="H411" s="212">
        <v>12</v>
      </c>
      <c r="I411" s="213"/>
      <c r="J411" s="214">
        <f>ROUND(I411*H411,2)</f>
        <v>0</v>
      </c>
      <c r="K411" s="210"/>
      <c r="L411" s="215"/>
      <c r="M411" s="216" t="s">
        <v>5</v>
      </c>
      <c r="N411" s="217" t="s">
        <v>40</v>
      </c>
      <c r="O411" s="41"/>
      <c r="P411" s="178">
        <f>O411*H411</f>
        <v>0</v>
      </c>
      <c r="Q411" s="178">
        <v>6.4000000000000001E-2</v>
      </c>
      <c r="R411" s="178">
        <f>Q411*H411</f>
        <v>0.76800000000000002</v>
      </c>
      <c r="S411" s="178">
        <v>0</v>
      </c>
      <c r="T411" s="179">
        <f>S411*H411</f>
        <v>0</v>
      </c>
      <c r="AR411" s="23" t="s">
        <v>182</v>
      </c>
      <c r="AT411" s="23" t="s">
        <v>258</v>
      </c>
      <c r="AU411" s="23" t="s">
        <v>81</v>
      </c>
      <c r="AY411" s="23" t="s">
        <v>113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23" t="s">
        <v>74</v>
      </c>
      <c r="BK411" s="180">
        <f>ROUND(I411*H411,2)</f>
        <v>0</v>
      </c>
      <c r="BL411" s="23" t="s">
        <v>118</v>
      </c>
      <c r="BM411" s="23" t="s">
        <v>507</v>
      </c>
    </row>
    <row r="412" spans="2:65" s="12" customFormat="1" x14ac:dyDescent="0.3">
      <c r="B412" s="190"/>
      <c r="D412" s="182" t="s">
        <v>129</v>
      </c>
      <c r="E412" s="191" t="s">
        <v>5</v>
      </c>
      <c r="F412" s="192" t="s">
        <v>508</v>
      </c>
      <c r="H412" s="193">
        <v>12</v>
      </c>
      <c r="I412" s="194"/>
      <c r="L412" s="190"/>
      <c r="M412" s="195"/>
      <c r="N412" s="196"/>
      <c r="O412" s="196"/>
      <c r="P412" s="196"/>
      <c r="Q412" s="196"/>
      <c r="R412" s="196"/>
      <c r="S412" s="196"/>
      <c r="T412" s="197"/>
      <c r="AT412" s="191" t="s">
        <v>129</v>
      </c>
      <c r="AU412" s="191" t="s">
        <v>81</v>
      </c>
      <c r="AV412" s="12" t="s">
        <v>81</v>
      </c>
      <c r="AW412" s="12" t="s">
        <v>33</v>
      </c>
      <c r="AX412" s="12" t="s">
        <v>69</v>
      </c>
      <c r="AY412" s="191" t="s">
        <v>113</v>
      </c>
    </row>
    <row r="413" spans="2:65" s="13" customFormat="1" x14ac:dyDescent="0.3">
      <c r="B413" s="198"/>
      <c r="D413" s="199" t="s">
        <v>129</v>
      </c>
      <c r="E413" s="200" t="s">
        <v>5</v>
      </c>
      <c r="F413" s="201" t="s">
        <v>132</v>
      </c>
      <c r="H413" s="202">
        <v>12</v>
      </c>
      <c r="I413" s="203"/>
      <c r="L413" s="198"/>
      <c r="M413" s="204"/>
      <c r="N413" s="205"/>
      <c r="O413" s="205"/>
      <c r="P413" s="205"/>
      <c r="Q413" s="205"/>
      <c r="R413" s="205"/>
      <c r="S413" s="205"/>
      <c r="T413" s="206"/>
      <c r="AT413" s="207" t="s">
        <v>129</v>
      </c>
      <c r="AU413" s="207" t="s">
        <v>81</v>
      </c>
      <c r="AV413" s="13" t="s">
        <v>118</v>
      </c>
      <c r="AW413" s="13" t="s">
        <v>33</v>
      </c>
      <c r="AX413" s="13" t="s">
        <v>74</v>
      </c>
      <c r="AY413" s="207" t="s">
        <v>113</v>
      </c>
    </row>
    <row r="414" spans="2:65" s="1" customFormat="1" ht="22.5" customHeight="1" x14ac:dyDescent="0.3">
      <c r="B414" s="168"/>
      <c r="C414" s="208" t="s">
        <v>509</v>
      </c>
      <c r="D414" s="208" t="s">
        <v>258</v>
      </c>
      <c r="E414" s="209" t="s">
        <v>510</v>
      </c>
      <c r="F414" s="210" t="s">
        <v>971</v>
      </c>
      <c r="G414" s="211" t="s">
        <v>302</v>
      </c>
      <c r="H414" s="212">
        <v>11</v>
      </c>
      <c r="I414" s="213"/>
      <c r="J414" s="214">
        <f t="shared" ref="J414:J423" si="0">ROUND(I414*H414,2)</f>
        <v>0</v>
      </c>
      <c r="K414" s="210"/>
      <c r="L414" s="215"/>
      <c r="M414" s="216" t="s">
        <v>5</v>
      </c>
      <c r="N414" s="217" t="s">
        <v>40</v>
      </c>
      <c r="O414" s="41"/>
      <c r="P414" s="178">
        <f t="shared" ref="P414:P423" si="1">O414*H414</f>
        <v>0</v>
      </c>
      <c r="Q414" s="178">
        <v>1.6</v>
      </c>
      <c r="R414" s="178">
        <f t="shared" ref="R414:R423" si="2">Q414*H414</f>
        <v>17.600000000000001</v>
      </c>
      <c r="S414" s="178">
        <v>0</v>
      </c>
      <c r="T414" s="179">
        <f t="shared" ref="T414:T423" si="3">S414*H414</f>
        <v>0</v>
      </c>
      <c r="AR414" s="23" t="s">
        <v>182</v>
      </c>
      <c r="AT414" s="23" t="s">
        <v>258</v>
      </c>
      <c r="AU414" s="23" t="s">
        <v>81</v>
      </c>
      <c r="AY414" s="23" t="s">
        <v>113</v>
      </c>
      <c r="BE414" s="180">
        <f t="shared" ref="BE414:BE423" si="4">IF(N414="základní",J414,0)</f>
        <v>0</v>
      </c>
      <c r="BF414" s="180">
        <f t="shared" ref="BF414:BF423" si="5">IF(N414="snížená",J414,0)</f>
        <v>0</v>
      </c>
      <c r="BG414" s="180">
        <f t="shared" ref="BG414:BG423" si="6">IF(N414="zákl. přenesená",J414,0)</f>
        <v>0</v>
      </c>
      <c r="BH414" s="180">
        <f t="shared" ref="BH414:BH423" si="7">IF(N414="sníž. přenesená",J414,0)</f>
        <v>0</v>
      </c>
      <c r="BI414" s="180">
        <f t="shared" ref="BI414:BI423" si="8">IF(N414="nulová",J414,0)</f>
        <v>0</v>
      </c>
      <c r="BJ414" s="23" t="s">
        <v>74</v>
      </c>
      <c r="BK414" s="180">
        <f t="shared" ref="BK414:BK423" si="9">ROUND(I414*H414,2)</f>
        <v>0</v>
      </c>
      <c r="BL414" s="23" t="s">
        <v>118</v>
      </c>
      <c r="BM414" s="23" t="s">
        <v>511</v>
      </c>
    </row>
    <row r="415" spans="2:65" s="1" customFormat="1" ht="22.5" customHeight="1" x14ac:dyDescent="0.3">
      <c r="B415" s="168"/>
      <c r="C415" s="208" t="s">
        <v>512</v>
      </c>
      <c r="D415" s="208" t="s">
        <v>258</v>
      </c>
      <c r="E415" s="209" t="s">
        <v>513</v>
      </c>
      <c r="F415" s="210" t="s">
        <v>972</v>
      </c>
      <c r="G415" s="211" t="s">
        <v>302</v>
      </c>
      <c r="H415" s="212">
        <v>3</v>
      </c>
      <c r="I415" s="213"/>
      <c r="J415" s="214">
        <f t="shared" si="0"/>
        <v>0</v>
      </c>
      <c r="K415" s="210"/>
      <c r="L415" s="215"/>
      <c r="M415" s="216" t="s">
        <v>5</v>
      </c>
      <c r="N415" s="217" t="s">
        <v>40</v>
      </c>
      <c r="O415" s="41"/>
      <c r="P415" s="178">
        <f t="shared" si="1"/>
        <v>0</v>
      </c>
      <c r="Q415" s="178">
        <v>1.6</v>
      </c>
      <c r="R415" s="178">
        <f t="shared" si="2"/>
        <v>4.8000000000000007</v>
      </c>
      <c r="S415" s="178">
        <v>0</v>
      </c>
      <c r="T415" s="179">
        <f t="shared" si="3"/>
        <v>0</v>
      </c>
      <c r="AR415" s="23" t="s">
        <v>182</v>
      </c>
      <c r="AT415" s="23" t="s">
        <v>258</v>
      </c>
      <c r="AU415" s="23" t="s">
        <v>81</v>
      </c>
      <c r="AY415" s="23" t="s">
        <v>113</v>
      </c>
      <c r="BE415" s="180">
        <f t="shared" si="4"/>
        <v>0</v>
      </c>
      <c r="BF415" s="180">
        <f t="shared" si="5"/>
        <v>0</v>
      </c>
      <c r="BG415" s="180">
        <f t="shared" si="6"/>
        <v>0</v>
      </c>
      <c r="BH415" s="180">
        <f t="shared" si="7"/>
        <v>0</v>
      </c>
      <c r="BI415" s="180">
        <f t="shared" si="8"/>
        <v>0</v>
      </c>
      <c r="BJ415" s="23" t="s">
        <v>74</v>
      </c>
      <c r="BK415" s="180">
        <f t="shared" si="9"/>
        <v>0</v>
      </c>
      <c r="BL415" s="23" t="s">
        <v>118</v>
      </c>
      <c r="BM415" s="23" t="s">
        <v>514</v>
      </c>
    </row>
    <row r="416" spans="2:65" s="1" customFormat="1" ht="22.5" customHeight="1" x14ac:dyDescent="0.3">
      <c r="B416" s="168"/>
      <c r="C416" s="208" t="s">
        <v>515</v>
      </c>
      <c r="D416" s="208" t="s">
        <v>258</v>
      </c>
      <c r="E416" s="209" t="s">
        <v>516</v>
      </c>
      <c r="F416" s="210" t="s">
        <v>973</v>
      </c>
      <c r="G416" s="211" t="s">
        <v>302</v>
      </c>
      <c r="H416" s="212">
        <v>3</v>
      </c>
      <c r="I416" s="213"/>
      <c r="J416" s="214">
        <f t="shared" si="0"/>
        <v>0</v>
      </c>
      <c r="K416" s="210"/>
      <c r="L416" s="215"/>
      <c r="M416" s="216" t="s">
        <v>5</v>
      </c>
      <c r="N416" s="217" t="s">
        <v>40</v>
      </c>
      <c r="O416" s="41"/>
      <c r="P416" s="178">
        <f t="shared" si="1"/>
        <v>0</v>
      </c>
      <c r="Q416" s="178">
        <v>2.1</v>
      </c>
      <c r="R416" s="178">
        <f t="shared" si="2"/>
        <v>6.3000000000000007</v>
      </c>
      <c r="S416" s="178">
        <v>0</v>
      </c>
      <c r="T416" s="179">
        <f t="shared" si="3"/>
        <v>0</v>
      </c>
      <c r="AR416" s="23" t="s">
        <v>182</v>
      </c>
      <c r="AT416" s="23" t="s">
        <v>258</v>
      </c>
      <c r="AU416" s="23" t="s">
        <v>81</v>
      </c>
      <c r="AY416" s="23" t="s">
        <v>113</v>
      </c>
      <c r="BE416" s="180">
        <f t="shared" si="4"/>
        <v>0</v>
      </c>
      <c r="BF416" s="180">
        <f t="shared" si="5"/>
        <v>0</v>
      </c>
      <c r="BG416" s="180">
        <f t="shared" si="6"/>
        <v>0</v>
      </c>
      <c r="BH416" s="180">
        <f t="shared" si="7"/>
        <v>0</v>
      </c>
      <c r="BI416" s="180">
        <f t="shared" si="8"/>
        <v>0</v>
      </c>
      <c r="BJ416" s="23" t="s">
        <v>74</v>
      </c>
      <c r="BK416" s="180">
        <f t="shared" si="9"/>
        <v>0</v>
      </c>
      <c r="BL416" s="23" t="s">
        <v>118</v>
      </c>
      <c r="BM416" s="23" t="s">
        <v>517</v>
      </c>
    </row>
    <row r="417" spans="2:65" s="1" customFormat="1" ht="22.5" customHeight="1" x14ac:dyDescent="0.3">
      <c r="B417" s="168"/>
      <c r="C417" s="208" t="s">
        <v>518</v>
      </c>
      <c r="D417" s="208" t="s">
        <v>258</v>
      </c>
      <c r="E417" s="209" t="s">
        <v>519</v>
      </c>
      <c r="F417" s="210" t="s">
        <v>974</v>
      </c>
      <c r="G417" s="211" t="s">
        <v>302</v>
      </c>
      <c r="H417" s="212">
        <v>2</v>
      </c>
      <c r="I417" s="213"/>
      <c r="J417" s="214">
        <f t="shared" si="0"/>
        <v>0</v>
      </c>
      <c r="K417" s="210"/>
      <c r="L417" s="215"/>
      <c r="M417" s="216" t="s">
        <v>5</v>
      </c>
      <c r="N417" s="217" t="s">
        <v>40</v>
      </c>
      <c r="O417" s="41"/>
      <c r="P417" s="178">
        <f t="shared" si="1"/>
        <v>0</v>
      </c>
      <c r="Q417" s="178">
        <v>1.87</v>
      </c>
      <c r="R417" s="178">
        <f t="shared" si="2"/>
        <v>3.74</v>
      </c>
      <c r="S417" s="178">
        <v>0</v>
      </c>
      <c r="T417" s="179">
        <f t="shared" si="3"/>
        <v>0</v>
      </c>
      <c r="AR417" s="23" t="s">
        <v>182</v>
      </c>
      <c r="AT417" s="23" t="s">
        <v>258</v>
      </c>
      <c r="AU417" s="23" t="s">
        <v>81</v>
      </c>
      <c r="AY417" s="23" t="s">
        <v>113</v>
      </c>
      <c r="BE417" s="180">
        <f t="shared" si="4"/>
        <v>0</v>
      </c>
      <c r="BF417" s="180">
        <f t="shared" si="5"/>
        <v>0</v>
      </c>
      <c r="BG417" s="180">
        <f t="shared" si="6"/>
        <v>0</v>
      </c>
      <c r="BH417" s="180">
        <f t="shared" si="7"/>
        <v>0</v>
      </c>
      <c r="BI417" s="180">
        <f t="shared" si="8"/>
        <v>0</v>
      </c>
      <c r="BJ417" s="23" t="s">
        <v>74</v>
      </c>
      <c r="BK417" s="180">
        <f t="shared" si="9"/>
        <v>0</v>
      </c>
      <c r="BL417" s="23" t="s">
        <v>118</v>
      </c>
      <c r="BM417" s="23" t="s">
        <v>520</v>
      </c>
    </row>
    <row r="418" spans="2:65" s="1" customFormat="1" ht="22.5" customHeight="1" x14ac:dyDescent="0.3">
      <c r="B418" s="168"/>
      <c r="C418" s="208" t="s">
        <v>521</v>
      </c>
      <c r="D418" s="208" t="s">
        <v>258</v>
      </c>
      <c r="E418" s="209" t="s">
        <v>522</v>
      </c>
      <c r="F418" s="210" t="s">
        <v>975</v>
      </c>
      <c r="G418" s="211" t="s">
        <v>302</v>
      </c>
      <c r="H418" s="212">
        <v>45</v>
      </c>
      <c r="I418" s="213"/>
      <c r="J418" s="214">
        <f t="shared" si="0"/>
        <v>0</v>
      </c>
      <c r="K418" s="210"/>
      <c r="L418" s="215"/>
      <c r="M418" s="216" t="s">
        <v>5</v>
      </c>
      <c r="N418" s="217" t="s">
        <v>40</v>
      </c>
      <c r="O418" s="41"/>
      <c r="P418" s="178">
        <f t="shared" si="1"/>
        <v>0</v>
      </c>
      <c r="Q418" s="178">
        <v>2E-3</v>
      </c>
      <c r="R418" s="178">
        <f t="shared" si="2"/>
        <v>0.09</v>
      </c>
      <c r="S418" s="178">
        <v>0</v>
      </c>
      <c r="T418" s="179">
        <f t="shared" si="3"/>
        <v>0</v>
      </c>
      <c r="AR418" s="23" t="s">
        <v>182</v>
      </c>
      <c r="AT418" s="23" t="s">
        <v>258</v>
      </c>
      <c r="AU418" s="23" t="s">
        <v>81</v>
      </c>
      <c r="AY418" s="23" t="s">
        <v>113</v>
      </c>
      <c r="BE418" s="180">
        <f t="shared" si="4"/>
        <v>0</v>
      </c>
      <c r="BF418" s="180">
        <f t="shared" si="5"/>
        <v>0</v>
      </c>
      <c r="BG418" s="180">
        <f t="shared" si="6"/>
        <v>0</v>
      </c>
      <c r="BH418" s="180">
        <f t="shared" si="7"/>
        <v>0</v>
      </c>
      <c r="BI418" s="180">
        <f t="shared" si="8"/>
        <v>0</v>
      </c>
      <c r="BJ418" s="23" t="s">
        <v>74</v>
      </c>
      <c r="BK418" s="180">
        <f t="shared" si="9"/>
        <v>0</v>
      </c>
      <c r="BL418" s="23" t="s">
        <v>118</v>
      </c>
      <c r="BM418" s="23" t="s">
        <v>523</v>
      </c>
    </row>
    <row r="419" spans="2:65" s="1" customFormat="1" ht="22.5" customHeight="1" x14ac:dyDescent="0.3">
      <c r="B419" s="168"/>
      <c r="C419" s="208" t="s">
        <v>524</v>
      </c>
      <c r="D419" s="208" t="s">
        <v>258</v>
      </c>
      <c r="E419" s="209" t="s">
        <v>525</v>
      </c>
      <c r="F419" s="210" t="s">
        <v>976</v>
      </c>
      <c r="G419" s="211" t="s">
        <v>302</v>
      </c>
      <c r="H419" s="212">
        <v>9</v>
      </c>
      <c r="I419" s="213"/>
      <c r="J419" s="214">
        <f t="shared" si="0"/>
        <v>0</v>
      </c>
      <c r="K419" s="210"/>
      <c r="L419" s="215"/>
      <c r="M419" s="216" t="s">
        <v>5</v>
      </c>
      <c r="N419" s="217" t="s">
        <v>40</v>
      </c>
      <c r="O419" s="41"/>
      <c r="P419" s="178">
        <f t="shared" si="1"/>
        <v>0</v>
      </c>
      <c r="Q419" s="178">
        <v>0.50600000000000001</v>
      </c>
      <c r="R419" s="178">
        <f t="shared" si="2"/>
        <v>4.5540000000000003</v>
      </c>
      <c r="S419" s="178">
        <v>0</v>
      </c>
      <c r="T419" s="179">
        <f t="shared" si="3"/>
        <v>0</v>
      </c>
      <c r="AR419" s="23" t="s">
        <v>182</v>
      </c>
      <c r="AT419" s="23" t="s">
        <v>258</v>
      </c>
      <c r="AU419" s="23" t="s">
        <v>81</v>
      </c>
      <c r="AY419" s="23" t="s">
        <v>113</v>
      </c>
      <c r="BE419" s="180">
        <f t="shared" si="4"/>
        <v>0</v>
      </c>
      <c r="BF419" s="180">
        <f t="shared" si="5"/>
        <v>0</v>
      </c>
      <c r="BG419" s="180">
        <f t="shared" si="6"/>
        <v>0</v>
      </c>
      <c r="BH419" s="180">
        <f t="shared" si="7"/>
        <v>0</v>
      </c>
      <c r="BI419" s="180">
        <f t="shared" si="8"/>
        <v>0</v>
      </c>
      <c r="BJ419" s="23" t="s">
        <v>74</v>
      </c>
      <c r="BK419" s="180">
        <f t="shared" si="9"/>
        <v>0</v>
      </c>
      <c r="BL419" s="23" t="s">
        <v>118</v>
      </c>
      <c r="BM419" s="23" t="s">
        <v>526</v>
      </c>
    </row>
    <row r="420" spans="2:65" s="1" customFormat="1" ht="22.5" customHeight="1" x14ac:dyDescent="0.3">
      <c r="B420" s="168"/>
      <c r="C420" s="208" t="s">
        <v>527</v>
      </c>
      <c r="D420" s="208" t="s">
        <v>258</v>
      </c>
      <c r="E420" s="209" t="s">
        <v>528</v>
      </c>
      <c r="F420" s="210" t="s">
        <v>977</v>
      </c>
      <c r="G420" s="211" t="s">
        <v>302</v>
      </c>
      <c r="H420" s="212">
        <v>8</v>
      </c>
      <c r="I420" s="213"/>
      <c r="J420" s="214">
        <f t="shared" si="0"/>
        <v>0</v>
      </c>
      <c r="K420" s="210"/>
      <c r="L420" s="215"/>
      <c r="M420" s="216" t="s">
        <v>5</v>
      </c>
      <c r="N420" s="217" t="s">
        <v>40</v>
      </c>
      <c r="O420" s="41"/>
      <c r="P420" s="178">
        <f t="shared" si="1"/>
        <v>0</v>
      </c>
      <c r="Q420" s="178">
        <v>0.254</v>
      </c>
      <c r="R420" s="178">
        <f t="shared" si="2"/>
        <v>2.032</v>
      </c>
      <c r="S420" s="178">
        <v>0</v>
      </c>
      <c r="T420" s="179">
        <f t="shared" si="3"/>
        <v>0</v>
      </c>
      <c r="AR420" s="23" t="s">
        <v>182</v>
      </c>
      <c r="AT420" s="23" t="s">
        <v>258</v>
      </c>
      <c r="AU420" s="23" t="s">
        <v>81</v>
      </c>
      <c r="AY420" s="23" t="s">
        <v>113</v>
      </c>
      <c r="BE420" s="180">
        <f t="shared" si="4"/>
        <v>0</v>
      </c>
      <c r="BF420" s="180">
        <f t="shared" si="5"/>
        <v>0</v>
      </c>
      <c r="BG420" s="180">
        <f t="shared" si="6"/>
        <v>0</v>
      </c>
      <c r="BH420" s="180">
        <f t="shared" si="7"/>
        <v>0</v>
      </c>
      <c r="BI420" s="180">
        <f t="shared" si="8"/>
        <v>0</v>
      </c>
      <c r="BJ420" s="23" t="s">
        <v>74</v>
      </c>
      <c r="BK420" s="180">
        <f t="shared" si="9"/>
        <v>0</v>
      </c>
      <c r="BL420" s="23" t="s">
        <v>118</v>
      </c>
      <c r="BM420" s="23" t="s">
        <v>529</v>
      </c>
    </row>
    <row r="421" spans="2:65" s="1" customFormat="1" ht="22.5" customHeight="1" x14ac:dyDescent="0.3">
      <c r="B421" s="168"/>
      <c r="C421" s="208" t="s">
        <v>530</v>
      </c>
      <c r="D421" s="208" t="s">
        <v>258</v>
      </c>
      <c r="E421" s="209" t="s">
        <v>531</v>
      </c>
      <c r="F421" s="210" t="s">
        <v>978</v>
      </c>
      <c r="G421" s="211" t="s">
        <v>302</v>
      </c>
      <c r="H421" s="212">
        <v>6</v>
      </c>
      <c r="I421" s="213"/>
      <c r="J421" s="214">
        <f t="shared" si="0"/>
        <v>0</v>
      </c>
      <c r="K421" s="210"/>
      <c r="L421" s="215"/>
      <c r="M421" s="216" t="s">
        <v>5</v>
      </c>
      <c r="N421" s="217" t="s">
        <v>40</v>
      </c>
      <c r="O421" s="41"/>
      <c r="P421" s="178">
        <f t="shared" si="1"/>
        <v>0</v>
      </c>
      <c r="Q421" s="178">
        <v>1.0129999999999999</v>
      </c>
      <c r="R421" s="178">
        <f t="shared" si="2"/>
        <v>6.0779999999999994</v>
      </c>
      <c r="S421" s="178">
        <v>0</v>
      </c>
      <c r="T421" s="179">
        <f t="shared" si="3"/>
        <v>0</v>
      </c>
      <c r="AR421" s="23" t="s">
        <v>182</v>
      </c>
      <c r="AT421" s="23" t="s">
        <v>258</v>
      </c>
      <c r="AU421" s="23" t="s">
        <v>81</v>
      </c>
      <c r="AY421" s="23" t="s">
        <v>113</v>
      </c>
      <c r="BE421" s="180">
        <f t="shared" si="4"/>
        <v>0</v>
      </c>
      <c r="BF421" s="180">
        <f t="shared" si="5"/>
        <v>0</v>
      </c>
      <c r="BG421" s="180">
        <f t="shared" si="6"/>
        <v>0</v>
      </c>
      <c r="BH421" s="180">
        <f t="shared" si="7"/>
        <v>0</v>
      </c>
      <c r="BI421" s="180">
        <f t="shared" si="8"/>
        <v>0</v>
      </c>
      <c r="BJ421" s="23" t="s">
        <v>74</v>
      </c>
      <c r="BK421" s="180">
        <f t="shared" si="9"/>
        <v>0</v>
      </c>
      <c r="BL421" s="23" t="s">
        <v>118</v>
      </c>
      <c r="BM421" s="23" t="s">
        <v>532</v>
      </c>
    </row>
    <row r="422" spans="2:65" s="1" customFormat="1" ht="22.5" customHeight="1" x14ac:dyDescent="0.3">
      <c r="B422" s="168"/>
      <c r="C422" s="208" t="s">
        <v>533</v>
      </c>
      <c r="D422" s="208" t="s">
        <v>258</v>
      </c>
      <c r="E422" s="209" t="s">
        <v>534</v>
      </c>
      <c r="F422" s="210" t="s">
        <v>979</v>
      </c>
      <c r="G422" s="211" t="s">
        <v>302</v>
      </c>
      <c r="H422" s="212">
        <v>3</v>
      </c>
      <c r="I422" s="213"/>
      <c r="J422" s="214">
        <f t="shared" si="0"/>
        <v>0</v>
      </c>
      <c r="K422" s="210"/>
      <c r="L422" s="215"/>
      <c r="M422" s="216" t="s">
        <v>5</v>
      </c>
      <c r="N422" s="217" t="s">
        <v>40</v>
      </c>
      <c r="O422" s="41"/>
      <c r="P422" s="178">
        <f t="shared" si="1"/>
        <v>0</v>
      </c>
      <c r="Q422" s="178">
        <v>1.0129999999999999</v>
      </c>
      <c r="R422" s="178">
        <f t="shared" si="2"/>
        <v>3.0389999999999997</v>
      </c>
      <c r="S422" s="178">
        <v>0</v>
      </c>
      <c r="T422" s="179">
        <f t="shared" si="3"/>
        <v>0</v>
      </c>
      <c r="AR422" s="23" t="s">
        <v>182</v>
      </c>
      <c r="AT422" s="23" t="s">
        <v>258</v>
      </c>
      <c r="AU422" s="23" t="s">
        <v>81</v>
      </c>
      <c r="AY422" s="23" t="s">
        <v>113</v>
      </c>
      <c r="BE422" s="180">
        <f t="shared" si="4"/>
        <v>0</v>
      </c>
      <c r="BF422" s="180">
        <f t="shared" si="5"/>
        <v>0</v>
      </c>
      <c r="BG422" s="180">
        <f t="shared" si="6"/>
        <v>0</v>
      </c>
      <c r="BH422" s="180">
        <f t="shared" si="7"/>
        <v>0</v>
      </c>
      <c r="BI422" s="180">
        <f t="shared" si="8"/>
        <v>0</v>
      </c>
      <c r="BJ422" s="23" t="s">
        <v>74</v>
      </c>
      <c r="BK422" s="180">
        <f t="shared" si="9"/>
        <v>0</v>
      </c>
      <c r="BL422" s="23" t="s">
        <v>118</v>
      </c>
      <c r="BM422" s="23" t="s">
        <v>535</v>
      </c>
    </row>
    <row r="423" spans="2:65" s="1" customFormat="1" ht="22.5" customHeight="1" x14ac:dyDescent="0.3">
      <c r="B423" s="168"/>
      <c r="C423" s="169" t="s">
        <v>536</v>
      </c>
      <c r="D423" s="169" t="s">
        <v>115</v>
      </c>
      <c r="E423" s="170" t="s">
        <v>537</v>
      </c>
      <c r="F423" s="171" t="s">
        <v>538</v>
      </c>
      <c r="G423" s="172" t="s">
        <v>302</v>
      </c>
      <c r="H423" s="173">
        <v>1</v>
      </c>
      <c r="I423" s="174"/>
      <c r="J423" s="175">
        <f t="shared" si="0"/>
        <v>0</v>
      </c>
      <c r="K423" s="171"/>
      <c r="L423" s="40"/>
      <c r="M423" s="176" t="s">
        <v>5</v>
      </c>
      <c r="N423" s="177" t="s">
        <v>40</v>
      </c>
      <c r="O423" s="41"/>
      <c r="P423" s="178">
        <f t="shared" si="1"/>
        <v>0</v>
      </c>
      <c r="Q423" s="178">
        <v>1.1469999999999999E-2</v>
      </c>
      <c r="R423" s="178">
        <f t="shared" si="2"/>
        <v>1.1469999999999999E-2</v>
      </c>
      <c r="S423" s="178">
        <v>0</v>
      </c>
      <c r="T423" s="179">
        <f t="shared" si="3"/>
        <v>0</v>
      </c>
      <c r="AR423" s="23" t="s">
        <v>118</v>
      </c>
      <c r="AT423" s="23" t="s">
        <v>115</v>
      </c>
      <c r="AU423" s="23" t="s">
        <v>81</v>
      </c>
      <c r="AY423" s="23" t="s">
        <v>113</v>
      </c>
      <c r="BE423" s="180">
        <f t="shared" si="4"/>
        <v>0</v>
      </c>
      <c r="BF423" s="180">
        <f t="shared" si="5"/>
        <v>0</v>
      </c>
      <c r="BG423" s="180">
        <f t="shared" si="6"/>
        <v>0</v>
      </c>
      <c r="BH423" s="180">
        <f t="shared" si="7"/>
        <v>0</v>
      </c>
      <c r="BI423" s="180">
        <f t="shared" si="8"/>
        <v>0</v>
      </c>
      <c r="BJ423" s="23" t="s">
        <v>74</v>
      </c>
      <c r="BK423" s="180">
        <f t="shared" si="9"/>
        <v>0</v>
      </c>
      <c r="BL423" s="23" t="s">
        <v>118</v>
      </c>
      <c r="BM423" s="23" t="s">
        <v>539</v>
      </c>
    </row>
    <row r="424" spans="2:65" s="11" customFormat="1" x14ac:dyDescent="0.3">
      <c r="B424" s="181"/>
      <c r="D424" s="182" t="s">
        <v>129</v>
      </c>
      <c r="E424" s="183" t="s">
        <v>5</v>
      </c>
      <c r="F424" s="304" t="s">
        <v>980</v>
      </c>
      <c r="H424" s="185" t="s">
        <v>5</v>
      </c>
      <c r="I424" s="186"/>
      <c r="L424" s="181"/>
      <c r="M424" s="187"/>
      <c r="N424" s="188"/>
      <c r="O424" s="188"/>
      <c r="P424" s="188"/>
      <c r="Q424" s="188"/>
      <c r="R424" s="188"/>
      <c r="S424" s="188"/>
      <c r="T424" s="189"/>
      <c r="AT424" s="185" t="s">
        <v>129</v>
      </c>
      <c r="AU424" s="185" t="s">
        <v>81</v>
      </c>
      <c r="AV424" s="11" t="s">
        <v>74</v>
      </c>
      <c r="AW424" s="11" t="s">
        <v>33</v>
      </c>
      <c r="AX424" s="11" t="s">
        <v>69</v>
      </c>
      <c r="AY424" s="185" t="s">
        <v>113</v>
      </c>
    </row>
    <row r="425" spans="2:65" s="12" customFormat="1" x14ac:dyDescent="0.3">
      <c r="B425" s="190"/>
      <c r="D425" s="182" t="s">
        <v>129</v>
      </c>
      <c r="E425" s="191" t="s">
        <v>5</v>
      </c>
      <c r="F425" s="192" t="s">
        <v>74</v>
      </c>
      <c r="H425" s="193">
        <v>1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1" t="s">
        <v>129</v>
      </c>
      <c r="AU425" s="191" t="s">
        <v>81</v>
      </c>
      <c r="AV425" s="12" t="s">
        <v>81</v>
      </c>
      <c r="AW425" s="12" t="s">
        <v>33</v>
      </c>
      <c r="AX425" s="12" t="s">
        <v>69</v>
      </c>
      <c r="AY425" s="191" t="s">
        <v>113</v>
      </c>
    </row>
    <row r="426" spans="2:65" s="13" customFormat="1" x14ac:dyDescent="0.3">
      <c r="B426" s="198"/>
      <c r="D426" s="199" t="s">
        <v>129</v>
      </c>
      <c r="E426" s="200" t="s">
        <v>5</v>
      </c>
      <c r="F426" s="201" t="s">
        <v>132</v>
      </c>
      <c r="H426" s="202">
        <v>1</v>
      </c>
      <c r="I426" s="203"/>
      <c r="L426" s="198"/>
      <c r="M426" s="204"/>
      <c r="N426" s="205"/>
      <c r="O426" s="205"/>
      <c r="P426" s="205"/>
      <c r="Q426" s="205"/>
      <c r="R426" s="205"/>
      <c r="S426" s="205"/>
      <c r="T426" s="206"/>
      <c r="AT426" s="207" t="s">
        <v>129</v>
      </c>
      <c r="AU426" s="207" t="s">
        <v>81</v>
      </c>
      <c r="AV426" s="13" t="s">
        <v>118</v>
      </c>
      <c r="AW426" s="13" t="s">
        <v>33</v>
      </c>
      <c r="AX426" s="13" t="s">
        <v>74</v>
      </c>
      <c r="AY426" s="207" t="s">
        <v>113</v>
      </c>
    </row>
    <row r="427" spans="2:65" s="1" customFormat="1" ht="22.5" customHeight="1" x14ac:dyDescent="0.3">
      <c r="B427" s="168"/>
      <c r="C427" s="208" t="s">
        <v>540</v>
      </c>
      <c r="D427" s="208" t="s">
        <v>258</v>
      </c>
      <c r="E427" s="209" t="s">
        <v>493</v>
      </c>
      <c r="F427" s="210" t="s">
        <v>494</v>
      </c>
      <c r="G427" s="211" t="s">
        <v>302</v>
      </c>
      <c r="H427" s="212">
        <v>1</v>
      </c>
      <c r="I427" s="213"/>
      <c r="J427" s="214">
        <f>ROUND(I427*H427,2)</f>
        <v>0</v>
      </c>
      <c r="K427" s="210"/>
      <c r="L427" s="215"/>
      <c r="M427" s="216" t="s">
        <v>5</v>
      </c>
      <c r="N427" s="217" t="s">
        <v>40</v>
      </c>
      <c r="O427" s="41"/>
      <c r="P427" s="178">
        <f>O427*H427</f>
        <v>0</v>
      </c>
      <c r="Q427" s="178">
        <v>0.58499999999999996</v>
      </c>
      <c r="R427" s="178">
        <f>Q427*H427</f>
        <v>0.58499999999999996</v>
      </c>
      <c r="S427" s="178">
        <v>0</v>
      </c>
      <c r="T427" s="179">
        <f>S427*H427</f>
        <v>0</v>
      </c>
      <c r="AR427" s="23" t="s">
        <v>182</v>
      </c>
      <c r="AT427" s="23" t="s">
        <v>258</v>
      </c>
      <c r="AU427" s="23" t="s">
        <v>81</v>
      </c>
      <c r="AY427" s="23" t="s">
        <v>113</v>
      </c>
      <c r="BE427" s="180">
        <f>IF(N427="základní",J427,0)</f>
        <v>0</v>
      </c>
      <c r="BF427" s="180">
        <f>IF(N427="snížená",J427,0)</f>
        <v>0</v>
      </c>
      <c r="BG427" s="180">
        <f>IF(N427="zákl. přenesená",J427,0)</f>
        <v>0</v>
      </c>
      <c r="BH427" s="180">
        <f>IF(N427="sníž. přenesená",J427,0)</f>
        <v>0</v>
      </c>
      <c r="BI427" s="180">
        <f>IF(N427="nulová",J427,0)</f>
        <v>0</v>
      </c>
      <c r="BJ427" s="23" t="s">
        <v>74</v>
      </c>
      <c r="BK427" s="180">
        <f>ROUND(I427*H427,2)</f>
        <v>0</v>
      </c>
      <c r="BL427" s="23" t="s">
        <v>118</v>
      </c>
      <c r="BM427" s="23" t="s">
        <v>541</v>
      </c>
    </row>
    <row r="428" spans="2:65" s="1" customFormat="1" ht="22.5" customHeight="1" x14ac:dyDescent="0.3">
      <c r="B428" s="168"/>
      <c r="C428" s="169" t="s">
        <v>542</v>
      </c>
      <c r="D428" s="169" t="s">
        <v>115</v>
      </c>
      <c r="E428" s="170" t="s">
        <v>543</v>
      </c>
      <c r="F428" s="171" t="s">
        <v>981</v>
      </c>
      <c r="G428" s="172" t="s">
        <v>302</v>
      </c>
      <c r="H428" s="173">
        <v>2</v>
      </c>
      <c r="I428" s="174"/>
      <c r="J428" s="175">
        <f>ROUND(I428*H428,2)</f>
        <v>0</v>
      </c>
      <c r="K428" s="171"/>
      <c r="L428" s="40"/>
      <c r="M428" s="176" t="s">
        <v>5</v>
      </c>
      <c r="N428" s="177" t="s">
        <v>40</v>
      </c>
      <c r="O428" s="41"/>
      <c r="P428" s="178">
        <f>O428*H428</f>
        <v>0</v>
      </c>
      <c r="Q428" s="178">
        <v>3.8260000000000002E-2</v>
      </c>
      <c r="R428" s="178">
        <f>Q428*H428</f>
        <v>7.6520000000000005E-2</v>
      </c>
      <c r="S428" s="178">
        <v>0</v>
      </c>
      <c r="T428" s="179">
        <f>S428*H428</f>
        <v>0</v>
      </c>
      <c r="AR428" s="23" t="s">
        <v>118</v>
      </c>
      <c r="AT428" s="23" t="s">
        <v>115</v>
      </c>
      <c r="AU428" s="23" t="s">
        <v>81</v>
      </c>
      <c r="AY428" s="23" t="s">
        <v>113</v>
      </c>
      <c r="BE428" s="180">
        <f>IF(N428="základní",J428,0)</f>
        <v>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23" t="s">
        <v>74</v>
      </c>
      <c r="BK428" s="180">
        <f>ROUND(I428*H428,2)</f>
        <v>0</v>
      </c>
      <c r="BL428" s="23" t="s">
        <v>118</v>
      </c>
      <c r="BM428" s="23" t="s">
        <v>544</v>
      </c>
    </row>
    <row r="429" spans="2:65" s="11" customFormat="1" x14ac:dyDescent="0.3">
      <c r="B429" s="181"/>
      <c r="D429" s="182" t="s">
        <v>129</v>
      </c>
      <c r="E429" s="183" t="s">
        <v>5</v>
      </c>
      <c r="F429" s="304" t="s">
        <v>943</v>
      </c>
      <c r="H429" s="185" t="s">
        <v>5</v>
      </c>
      <c r="I429" s="186"/>
      <c r="L429" s="181"/>
      <c r="M429" s="187"/>
      <c r="N429" s="188"/>
      <c r="O429" s="188"/>
      <c r="P429" s="188"/>
      <c r="Q429" s="188"/>
      <c r="R429" s="188"/>
      <c r="S429" s="188"/>
      <c r="T429" s="189"/>
      <c r="AT429" s="185" t="s">
        <v>129</v>
      </c>
      <c r="AU429" s="185" t="s">
        <v>81</v>
      </c>
      <c r="AV429" s="11" t="s">
        <v>74</v>
      </c>
      <c r="AW429" s="11" t="s">
        <v>33</v>
      </c>
      <c r="AX429" s="11" t="s">
        <v>69</v>
      </c>
      <c r="AY429" s="185" t="s">
        <v>113</v>
      </c>
    </row>
    <row r="430" spans="2:65" s="11" customFormat="1" x14ac:dyDescent="0.3">
      <c r="B430" s="181"/>
      <c r="D430" s="182" t="s">
        <v>129</v>
      </c>
      <c r="E430" s="183" t="s">
        <v>5</v>
      </c>
      <c r="F430" s="184" t="s">
        <v>545</v>
      </c>
      <c r="H430" s="185" t="s">
        <v>5</v>
      </c>
      <c r="I430" s="186"/>
      <c r="L430" s="181"/>
      <c r="M430" s="187"/>
      <c r="N430" s="188"/>
      <c r="O430" s="188"/>
      <c r="P430" s="188"/>
      <c r="Q430" s="188"/>
      <c r="R430" s="188"/>
      <c r="S430" s="188"/>
      <c r="T430" s="189"/>
      <c r="AT430" s="185" t="s">
        <v>129</v>
      </c>
      <c r="AU430" s="185" t="s">
        <v>81</v>
      </c>
      <c r="AV430" s="11" t="s">
        <v>74</v>
      </c>
      <c r="AW430" s="11" t="s">
        <v>33</v>
      </c>
      <c r="AX430" s="11" t="s">
        <v>69</v>
      </c>
      <c r="AY430" s="185" t="s">
        <v>113</v>
      </c>
    </row>
    <row r="431" spans="2:65" s="12" customFormat="1" x14ac:dyDescent="0.3">
      <c r="B431" s="190"/>
      <c r="D431" s="182" t="s">
        <v>129</v>
      </c>
      <c r="E431" s="191" t="s">
        <v>5</v>
      </c>
      <c r="F431" s="192" t="s">
        <v>81</v>
      </c>
      <c r="H431" s="193">
        <v>2</v>
      </c>
      <c r="I431" s="194"/>
      <c r="L431" s="190"/>
      <c r="M431" s="195"/>
      <c r="N431" s="196"/>
      <c r="O431" s="196"/>
      <c r="P431" s="196"/>
      <c r="Q431" s="196"/>
      <c r="R431" s="196"/>
      <c r="S431" s="196"/>
      <c r="T431" s="197"/>
      <c r="AT431" s="191" t="s">
        <v>129</v>
      </c>
      <c r="AU431" s="191" t="s">
        <v>81</v>
      </c>
      <c r="AV431" s="12" t="s">
        <v>81</v>
      </c>
      <c r="AW431" s="12" t="s">
        <v>33</v>
      </c>
      <c r="AX431" s="12" t="s">
        <v>69</v>
      </c>
      <c r="AY431" s="191" t="s">
        <v>113</v>
      </c>
    </row>
    <row r="432" spans="2:65" s="13" customFormat="1" x14ac:dyDescent="0.3">
      <c r="B432" s="198"/>
      <c r="D432" s="199" t="s">
        <v>129</v>
      </c>
      <c r="E432" s="200" t="s">
        <v>5</v>
      </c>
      <c r="F432" s="201" t="s">
        <v>132</v>
      </c>
      <c r="H432" s="202">
        <v>2</v>
      </c>
      <c r="I432" s="203"/>
      <c r="L432" s="198"/>
      <c r="M432" s="204"/>
      <c r="N432" s="205"/>
      <c r="O432" s="205"/>
      <c r="P432" s="205"/>
      <c r="Q432" s="205"/>
      <c r="R432" s="205"/>
      <c r="S432" s="205"/>
      <c r="T432" s="206"/>
      <c r="AT432" s="207" t="s">
        <v>129</v>
      </c>
      <c r="AU432" s="207" t="s">
        <v>81</v>
      </c>
      <c r="AV432" s="13" t="s">
        <v>118</v>
      </c>
      <c r="AW432" s="13" t="s">
        <v>33</v>
      </c>
      <c r="AX432" s="13" t="s">
        <v>74</v>
      </c>
      <c r="AY432" s="207" t="s">
        <v>113</v>
      </c>
    </row>
    <row r="433" spans="2:65" s="1" customFormat="1" ht="22.5" customHeight="1" x14ac:dyDescent="0.3">
      <c r="B433" s="168"/>
      <c r="C433" s="208" t="s">
        <v>546</v>
      </c>
      <c r="D433" s="208" t="s">
        <v>258</v>
      </c>
      <c r="E433" s="209" t="s">
        <v>497</v>
      </c>
      <c r="F433" s="210" t="s">
        <v>498</v>
      </c>
      <c r="G433" s="211" t="s">
        <v>302</v>
      </c>
      <c r="H433" s="212">
        <v>2</v>
      </c>
      <c r="I433" s="213"/>
      <c r="J433" s="214">
        <f>ROUND(I433*H433,2)</f>
        <v>0</v>
      </c>
      <c r="K433" s="210"/>
      <c r="L433" s="215"/>
      <c r="M433" s="216" t="s">
        <v>5</v>
      </c>
      <c r="N433" s="217" t="s">
        <v>40</v>
      </c>
      <c r="O433" s="41"/>
      <c r="P433" s="178">
        <f>O433*H433</f>
        <v>0</v>
      </c>
      <c r="Q433" s="178">
        <v>0.44900000000000001</v>
      </c>
      <c r="R433" s="178">
        <f>Q433*H433</f>
        <v>0.89800000000000002</v>
      </c>
      <c r="S433" s="178">
        <v>0</v>
      </c>
      <c r="T433" s="179">
        <f>S433*H433</f>
        <v>0</v>
      </c>
      <c r="AR433" s="23" t="s">
        <v>182</v>
      </c>
      <c r="AT433" s="23" t="s">
        <v>258</v>
      </c>
      <c r="AU433" s="23" t="s">
        <v>81</v>
      </c>
      <c r="AY433" s="23" t="s">
        <v>113</v>
      </c>
      <c r="BE433" s="180">
        <f>IF(N433="základní",J433,0)</f>
        <v>0</v>
      </c>
      <c r="BF433" s="180">
        <f>IF(N433="snížená",J433,0)</f>
        <v>0</v>
      </c>
      <c r="BG433" s="180">
        <f>IF(N433="zákl. přenesená",J433,0)</f>
        <v>0</v>
      </c>
      <c r="BH433" s="180">
        <f>IF(N433="sníž. přenesená",J433,0)</f>
        <v>0</v>
      </c>
      <c r="BI433" s="180">
        <f>IF(N433="nulová",J433,0)</f>
        <v>0</v>
      </c>
      <c r="BJ433" s="23" t="s">
        <v>74</v>
      </c>
      <c r="BK433" s="180">
        <f>ROUND(I433*H433,2)</f>
        <v>0</v>
      </c>
      <c r="BL433" s="23" t="s">
        <v>118</v>
      </c>
      <c r="BM433" s="23" t="s">
        <v>547</v>
      </c>
    </row>
    <row r="434" spans="2:65" s="1" customFormat="1" ht="44.25" customHeight="1" x14ac:dyDescent="0.3">
      <c r="B434" s="168"/>
      <c r="C434" s="169" t="s">
        <v>548</v>
      </c>
      <c r="D434" s="169" t="s">
        <v>115</v>
      </c>
      <c r="E434" s="170" t="s">
        <v>549</v>
      </c>
      <c r="F434" s="171" t="s">
        <v>550</v>
      </c>
      <c r="G434" s="172" t="s">
        <v>302</v>
      </c>
      <c r="H434" s="173">
        <v>1</v>
      </c>
      <c r="I434" s="174"/>
      <c r="J434" s="175">
        <f>ROUND(I434*H434,2)</f>
        <v>0</v>
      </c>
      <c r="K434" s="171"/>
      <c r="L434" s="40"/>
      <c r="M434" s="176" t="s">
        <v>5</v>
      </c>
      <c r="N434" s="177" t="s">
        <v>40</v>
      </c>
      <c r="O434" s="41"/>
      <c r="P434" s="178">
        <f>O434*H434</f>
        <v>0</v>
      </c>
      <c r="Q434" s="178">
        <v>0.10833</v>
      </c>
      <c r="R434" s="178">
        <f>Q434*H434</f>
        <v>0.10833</v>
      </c>
      <c r="S434" s="178">
        <v>0</v>
      </c>
      <c r="T434" s="179">
        <f>S434*H434</f>
        <v>0</v>
      </c>
      <c r="AR434" s="23" t="s">
        <v>118</v>
      </c>
      <c r="AT434" s="23" t="s">
        <v>115</v>
      </c>
      <c r="AU434" s="23" t="s">
        <v>81</v>
      </c>
      <c r="AY434" s="23" t="s">
        <v>113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23" t="s">
        <v>74</v>
      </c>
      <c r="BK434" s="180">
        <f>ROUND(I434*H434,2)</f>
        <v>0</v>
      </c>
      <c r="BL434" s="23" t="s">
        <v>118</v>
      </c>
      <c r="BM434" s="23" t="s">
        <v>551</v>
      </c>
    </row>
    <row r="435" spans="2:65" s="11" customFormat="1" x14ac:dyDescent="0.3">
      <c r="B435" s="181"/>
      <c r="D435" s="182" t="s">
        <v>129</v>
      </c>
      <c r="E435" s="183" t="s">
        <v>5</v>
      </c>
      <c r="F435" s="304" t="s">
        <v>982</v>
      </c>
      <c r="H435" s="185" t="s">
        <v>5</v>
      </c>
      <c r="I435" s="186"/>
      <c r="L435" s="181"/>
      <c r="M435" s="187"/>
      <c r="N435" s="188"/>
      <c r="O435" s="188"/>
      <c r="P435" s="188"/>
      <c r="Q435" s="188"/>
      <c r="R435" s="188"/>
      <c r="S435" s="188"/>
      <c r="T435" s="189"/>
      <c r="AT435" s="185" t="s">
        <v>129</v>
      </c>
      <c r="AU435" s="185" t="s">
        <v>81</v>
      </c>
      <c r="AV435" s="11" t="s">
        <v>74</v>
      </c>
      <c r="AW435" s="11" t="s">
        <v>33</v>
      </c>
      <c r="AX435" s="11" t="s">
        <v>69</v>
      </c>
      <c r="AY435" s="185" t="s">
        <v>113</v>
      </c>
    </row>
    <row r="436" spans="2:65" s="12" customFormat="1" x14ac:dyDescent="0.3">
      <c r="B436" s="190"/>
      <c r="D436" s="182" t="s">
        <v>129</v>
      </c>
      <c r="E436" s="191" t="s">
        <v>5</v>
      </c>
      <c r="F436" s="192" t="s">
        <v>74</v>
      </c>
      <c r="H436" s="193">
        <v>1</v>
      </c>
      <c r="I436" s="194"/>
      <c r="L436" s="190"/>
      <c r="M436" s="195"/>
      <c r="N436" s="196"/>
      <c r="O436" s="196"/>
      <c r="P436" s="196"/>
      <c r="Q436" s="196"/>
      <c r="R436" s="196"/>
      <c r="S436" s="196"/>
      <c r="T436" s="197"/>
      <c r="AT436" s="191" t="s">
        <v>129</v>
      </c>
      <c r="AU436" s="191" t="s">
        <v>81</v>
      </c>
      <c r="AV436" s="12" t="s">
        <v>81</v>
      </c>
      <c r="AW436" s="12" t="s">
        <v>33</v>
      </c>
      <c r="AX436" s="12" t="s">
        <v>69</v>
      </c>
      <c r="AY436" s="191" t="s">
        <v>113</v>
      </c>
    </row>
    <row r="437" spans="2:65" s="13" customFormat="1" x14ac:dyDescent="0.3">
      <c r="B437" s="198"/>
      <c r="D437" s="199" t="s">
        <v>129</v>
      </c>
      <c r="E437" s="200" t="s">
        <v>5</v>
      </c>
      <c r="F437" s="201" t="s">
        <v>132</v>
      </c>
      <c r="H437" s="202">
        <v>1</v>
      </c>
      <c r="I437" s="203"/>
      <c r="L437" s="198"/>
      <c r="M437" s="204"/>
      <c r="N437" s="205"/>
      <c r="O437" s="205"/>
      <c r="P437" s="205"/>
      <c r="Q437" s="205"/>
      <c r="R437" s="205"/>
      <c r="S437" s="205"/>
      <c r="T437" s="206"/>
      <c r="AT437" s="207" t="s">
        <v>129</v>
      </c>
      <c r="AU437" s="207" t="s">
        <v>81</v>
      </c>
      <c r="AV437" s="13" t="s">
        <v>118</v>
      </c>
      <c r="AW437" s="13" t="s">
        <v>33</v>
      </c>
      <c r="AX437" s="13" t="s">
        <v>74</v>
      </c>
      <c r="AY437" s="207" t="s">
        <v>113</v>
      </c>
    </row>
    <row r="438" spans="2:65" s="1" customFormat="1" ht="31.5" customHeight="1" x14ac:dyDescent="0.3">
      <c r="B438" s="168"/>
      <c r="C438" s="169" t="s">
        <v>552</v>
      </c>
      <c r="D438" s="169" t="s">
        <v>115</v>
      </c>
      <c r="E438" s="170" t="s">
        <v>553</v>
      </c>
      <c r="F438" s="171" t="s">
        <v>983</v>
      </c>
      <c r="G438" s="172" t="s">
        <v>302</v>
      </c>
      <c r="H438" s="173">
        <v>1</v>
      </c>
      <c r="I438" s="174"/>
      <c r="J438" s="175">
        <f>ROUND(I438*H438,2)</f>
        <v>0</v>
      </c>
      <c r="K438" s="171"/>
      <c r="L438" s="40"/>
      <c r="M438" s="176" t="s">
        <v>5</v>
      </c>
      <c r="N438" s="177" t="s">
        <v>40</v>
      </c>
      <c r="O438" s="41"/>
      <c r="P438" s="178">
        <f>O438*H438</f>
        <v>0</v>
      </c>
      <c r="Q438" s="178">
        <v>2.4240000000000001E-2</v>
      </c>
      <c r="R438" s="178">
        <f>Q438*H438</f>
        <v>2.4240000000000001E-2</v>
      </c>
      <c r="S438" s="178">
        <v>0</v>
      </c>
      <c r="T438" s="179">
        <f>S438*H438</f>
        <v>0</v>
      </c>
      <c r="AR438" s="23" t="s">
        <v>118</v>
      </c>
      <c r="AT438" s="23" t="s">
        <v>115</v>
      </c>
      <c r="AU438" s="23" t="s">
        <v>81</v>
      </c>
      <c r="AY438" s="23" t="s">
        <v>113</v>
      </c>
      <c r="BE438" s="180">
        <f>IF(N438="základní",J438,0)</f>
        <v>0</v>
      </c>
      <c r="BF438" s="180">
        <f>IF(N438="snížená",J438,0)</f>
        <v>0</v>
      </c>
      <c r="BG438" s="180">
        <f>IF(N438="zákl. přenesená",J438,0)</f>
        <v>0</v>
      </c>
      <c r="BH438" s="180">
        <f>IF(N438="sníž. přenesená",J438,0)</f>
        <v>0</v>
      </c>
      <c r="BI438" s="180">
        <f>IF(N438="nulová",J438,0)</f>
        <v>0</v>
      </c>
      <c r="BJ438" s="23" t="s">
        <v>74</v>
      </c>
      <c r="BK438" s="180">
        <f>ROUND(I438*H438,2)</f>
        <v>0</v>
      </c>
      <c r="BL438" s="23" t="s">
        <v>118</v>
      </c>
      <c r="BM438" s="23" t="s">
        <v>554</v>
      </c>
    </row>
    <row r="439" spans="2:65" s="1" customFormat="1" ht="31.5" customHeight="1" x14ac:dyDescent="0.3">
      <c r="B439" s="168"/>
      <c r="C439" s="169" t="s">
        <v>555</v>
      </c>
      <c r="D439" s="169" t="s">
        <v>115</v>
      </c>
      <c r="E439" s="170" t="s">
        <v>556</v>
      </c>
      <c r="F439" s="171" t="s">
        <v>984</v>
      </c>
      <c r="G439" s="172" t="s">
        <v>302</v>
      </c>
      <c r="H439" s="173">
        <v>1</v>
      </c>
      <c r="I439" s="174"/>
      <c r="J439" s="175">
        <f>ROUND(I439*H439,2)</f>
        <v>0</v>
      </c>
      <c r="K439" s="171"/>
      <c r="L439" s="40"/>
      <c r="M439" s="176" t="s">
        <v>5</v>
      </c>
      <c r="N439" s="177" t="s">
        <v>40</v>
      </c>
      <c r="O439" s="41"/>
      <c r="P439" s="178">
        <f>O439*H439</f>
        <v>0</v>
      </c>
      <c r="Q439" s="178">
        <v>0</v>
      </c>
      <c r="R439" s="178">
        <f>Q439*H439</f>
        <v>0</v>
      </c>
      <c r="S439" s="178">
        <v>0</v>
      </c>
      <c r="T439" s="179">
        <f>S439*H439</f>
        <v>0</v>
      </c>
      <c r="AR439" s="23" t="s">
        <v>118</v>
      </c>
      <c r="AT439" s="23" t="s">
        <v>115</v>
      </c>
      <c r="AU439" s="23" t="s">
        <v>81</v>
      </c>
      <c r="AY439" s="23" t="s">
        <v>113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23" t="s">
        <v>74</v>
      </c>
      <c r="BK439" s="180">
        <f>ROUND(I439*H439,2)</f>
        <v>0</v>
      </c>
      <c r="BL439" s="23" t="s">
        <v>118</v>
      </c>
      <c r="BM439" s="23" t="s">
        <v>557</v>
      </c>
    </row>
    <row r="440" spans="2:65" s="1" customFormat="1" ht="31.5" customHeight="1" x14ac:dyDescent="0.3">
      <c r="B440" s="168"/>
      <c r="C440" s="169" t="s">
        <v>558</v>
      </c>
      <c r="D440" s="169" t="s">
        <v>115</v>
      </c>
      <c r="E440" s="170" t="s">
        <v>559</v>
      </c>
      <c r="F440" s="171" t="s">
        <v>985</v>
      </c>
      <c r="G440" s="172" t="s">
        <v>302</v>
      </c>
      <c r="H440" s="173">
        <v>1</v>
      </c>
      <c r="I440" s="174"/>
      <c r="J440" s="175">
        <f>ROUND(I440*H440,2)</f>
        <v>0</v>
      </c>
      <c r="K440" s="171"/>
      <c r="L440" s="40"/>
      <c r="M440" s="176" t="s">
        <v>5</v>
      </c>
      <c r="N440" s="177" t="s">
        <v>40</v>
      </c>
      <c r="O440" s="41"/>
      <c r="P440" s="178">
        <f>O440*H440</f>
        <v>0</v>
      </c>
      <c r="Q440" s="178">
        <v>0.21007999999999999</v>
      </c>
      <c r="R440" s="178">
        <f>Q440*H440</f>
        <v>0.21007999999999999</v>
      </c>
      <c r="S440" s="178">
        <v>0</v>
      </c>
      <c r="T440" s="179">
        <f>S440*H440</f>
        <v>0</v>
      </c>
      <c r="AR440" s="23" t="s">
        <v>118</v>
      </c>
      <c r="AT440" s="23" t="s">
        <v>115</v>
      </c>
      <c r="AU440" s="23" t="s">
        <v>81</v>
      </c>
      <c r="AY440" s="23" t="s">
        <v>113</v>
      </c>
      <c r="BE440" s="180">
        <f>IF(N440="základní",J440,0)</f>
        <v>0</v>
      </c>
      <c r="BF440" s="180">
        <f>IF(N440="snížená",J440,0)</f>
        <v>0</v>
      </c>
      <c r="BG440" s="180">
        <f>IF(N440="zákl. přenesená",J440,0)</f>
        <v>0</v>
      </c>
      <c r="BH440" s="180">
        <f>IF(N440="sníž. přenesená",J440,0)</f>
        <v>0</v>
      </c>
      <c r="BI440" s="180">
        <f>IF(N440="nulová",J440,0)</f>
        <v>0</v>
      </c>
      <c r="BJ440" s="23" t="s">
        <v>74</v>
      </c>
      <c r="BK440" s="180">
        <f>ROUND(I440*H440,2)</f>
        <v>0</v>
      </c>
      <c r="BL440" s="23" t="s">
        <v>118</v>
      </c>
      <c r="BM440" s="23" t="s">
        <v>560</v>
      </c>
    </row>
    <row r="441" spans="2:65" s="1" customFormat="1" ht="22.5" customHeight="1" x14ac:dyDescent="0.3">
      <c r="B441" s="168"/>
      <c r="C441" s="169" t="s">
        <v>561</v>
      </c>
      <c r="D441" s="169" t="s">
        <v>115</v>
      </c>
      <c r="E441" s="170" t="s">
        <v>562</v>
      </c>
      <c r="F441" s="171" t="s">
        <v>563</v>
      </c>
      <c r="G441" s="172" t="s">
        <v>302</v>
      </c>
      <c r="H441" s="173">
        <v>25</v>
      </c>
      <c r="I441" s="174"/>
      <c r="J441" s="175">
        <f>ROUND(I441*H441,2)</f>
        <v>0</v>
      </c>
      <c r="K441" s="171"/>
      <c r="L441" s="40"/>
      <c r="M441" s="176" t="s">
        <v>5</v>
      </c>
      <c r="N441" s="177" t="s">
        <v>40</v>
      </c>
      <c r="O441" s="41"/>
      <c r="P441" s="178">
        <f>O441*H441</f>
        <v>0</v>
      </c>
      <c r="Q441" s="178">
        <v>7.0200000000000002E-3</v>
      </c>
      <c r="R441" s="178">
        <f>Q441*H441</f>
        <v>0.17550000000000002</v>
      </c>
      <c r="S441" s="178">
        <v>0</v>
      </c>
      <c r="T441" s="179">
        <f>S441*H441</f>
        <v>0</v>
      </c>
      <c r="AR441" s="23" t="s">
        <v>118</v>
      </c>
      <c r="AT441" s="23" t="s">
        <v>115</v>
      </c>
      <c r="AU441" s="23" t="s">
        <v>81</v>
      </c>
      <c r="AY441" s="23" t="s">
        <v>113</v>
      </c>
      <c r="BE441" s="180">
        <f>IF(N441="základní",J441,0)</f>
        <v>0</v>
      </c>
      <c r="BF441" s="180">
        <f>IF(N441="snížená",J441,0)</f>
        <v>0</v>
      </c>
      <c r="BG441" s="180">
        <f>IF(N441="zákl. přenesená",J441,0)</f>
        <v>0</v>
      </c>
      <c r="BH441" s="180">
        <f>IF(N441="sníž. přenesená",J441,0)</f>
        <v>0</v>
      </c>
      <c r="BI441" s="180">
        <f>IF(N441="nulová",J441,0)</f>
        <v>0</v>
      </c>
      <c r="BJ441" s="23" t="s">
        <v>74</v>
      </c>
      <c r="BK441" s="180">
        <f>ROUND(I441*H441,2)</f>
        <v>0</v>
      </c>
      <c r="BL441" s="23" t="s">
        <v>118</v>
      </c>
      <c r="BM441" s="23" t="s">
        <v>564</v>
      </c>
    </row>
    <row r="442" spans="2:65" s="11" customFormat="1" x14ac:dyDescent="0.3">
      <c r="B442" s="181"/>
      <c r="D442" s="182" t="s">
        <v>129</v>
      </c>
      <c r="E442" s="183" t="s">
        <v>5</v>
      </c>
      <c r="F442" s="304" t="s">
        <v>986</v>
      </c>
      <c r="H442" s="185" t="s">
        <v>5</v>
      </c>
      <c r="I442" s="186"/>
      <c r="L442" s="181"/>
      <c r="M442" s="187"/>
      <c r="N442" s="188"/>
      <c r="O442" s="188"/>
      <c r="P442" s="188"/>
      <c r="Q442" s="188"/>
      <c r="R442" s="188"/>
      <c r="S442" s="188"/>
      <c r="T442" s="189"/>
      <c r="AT442" s="185" t="s">
        <v>129</v>
      </c>
      <c r="AU442" s="185" t="s">
        <v>81</v>
      </c>
      <c r="AV442" s="11" t="s">
        <v>74</v>
      </c>
      <c r="AW442" s="11" t="s">
        <v>33</v>
      </c>
      <c r="AX442" s="11" t="s">
        <v>69</v>
      </c>
      <c r="AY442" s="185" t="s">
        <v>113</v>
      </c>
    </row>
    <row r="443" spans="2:65" s="12" customFormat="1" x14ac:dyDescent="0.3">
      <c r="B443" s="190"/>
      <c r="D443" s="182" t="s">
        <v>129</v>
      </c>
      <c r="E443" s="191" t="s">
        <v>5</v>
      </c>
      <c r="F443" s="192" t="s">
        <v>263</v>
      </c>
      <c r="H443" s="193">
        <v>19</v>
      </c>
      <c r="I443" s="194"/>
      <c r="L443" s="190"/>
      <c r="M443" s="195"/>
      <c r="N443" s="196"/>
      <c r="O443" s="196"/>
      <c r="P443" s="196"/>
      <c r="Q443" s="196"/>
      <c r="R443" s="196"/>
      <c r="S443" s="196"/>
      <c r="T443" s="197"/>
      <c r="AT443" s="191" t="s">
        <v>129</v>
      </c>
      <c r="AU443" s="191" t="s">
        <v>81</v>
      </c>
      <c r="AV443" s="12" t="s">
        <v>81</v>
      </c>
      <c r="AW443" s="12" t="s">
        <v>33</v>
      </c>
      <c r="AX443" s="12" t="s">
        <v>69</v>
      </c>
      <c r="AY443" s="191" t="s">
        <v>113</v>
      </c>
    </row>
    <row r="444" spans="2:65" s="11" customFormat="1" x14ac:dyDescent="0.3">
      <c r="B444" s="181"/>
      <c r="D444" s="182" t="s">
        <v>129</v>
      </c>
      <c r="E444" s="183" t="s">
        <v>5</v>
      </c>
      <c r="F444" s="304" t="s">
        <v>987</v>
      </c>
      <c r="H444" s="185" t="s">
        <v>5</v>
      </c>
      <c r="I444" s="186"/>
      <c r="L444" s="181"/>
      <c r="M444" s="187"/>
      <c r="N444" s="188"/>
      <c r="O444" s="188"/>
      <c r="P444" s="188"/>
      <c r="Q444" s="188"/>
      <c r="R444" s="188"/>
      <c r="S444" s="188"/>
      <c r="T444" s="189"/>
      <c r="AT444" s="185" t="s">
        <v>129</v>
      </c>
      <c r="AU444" s="185" t="s">
        <v>81</v>
      </c>
      <c r="AV444" s="11" t="s">
        <v>74</v>
      </c>
      <c r="AW444" s="11" t="s">
        <v>33</v>
      </c>
      <c r="AX444" s="11" t="s">
        <v>69</v>
      </c>
      <c r="AY444" s="185" t="s">
        <v>113</v>
      </c>
    </row>
    <row r="445" spans="2:65" s="12" customFormat="1" x14ac:dyDescent="0.3">
      <c r="B445" s="190"/>
      <c r="D445" s="182" t="s">
        <v>129</v>
      </c>
      <c r="E445" s="191" t="s">
        <v>5</v>
      </c>
      <c r="F445" s="192" t="s">
        <v>81</v>
      </c>
      <c r="H445" s="193">
        <v>2</v>
      </c>
      <c r="I445" s="194"/>
      <c r="L445" s="190"/>
      <c r="M445" s="195"/>
      <c r="N445" s="196"/>
      <c r="O445" s="196"/>
      <c r="P445" s="196"/>
      <c r="Q445" s="196"/>
      <c r="R445" s="196"/>
      <c r="S445" s="196"/>
      <c r="T445" s="197"/>
      <c r="AT445" s="191" t="s">
        <v>129</v>
      </c>
      <c r="AU445" s="191" t="s">
        <v>81</v>
      </c>
      <c r="AV445" s="12" t="s">
        <v>81</v>
      </c>
      <c r="AW445" s="12" t="s">
        <v>33</v>
      </c>
      <c r="AX445" s="12" t="s">
        <v>69</v>
      </c>
      <c r="AY445" s="191" t="s">
        <v>113</v>
      </c>
    </row>
    <row r="446" spans="2:65" s="11" customFormat="1" x14ac:dyDescent="0.3">
      <c r="B446" s="181"/>
      <c r="D446" s="182" t="s">
        <v>129</v>
      </c>
      <c r="E446" s="183" t="s">
        <v>5</v>
      </c>
      <c r="F446" s="304" t="s">
        <v>988</v>
      </c>
      <c r="H446" s="185" t="s">
        <v>5</v>
      </c>
      <c r="I446" s="186"/>
      <c r="L446" s="181"/>
      <c r="M446" s="187"/>
      <c r="N446" s="188"/>
      <c r="O446" s="188"/>
      <c r="P446" s="188"/>
      <c r="Q446" s="188"/>
      <c r="R446" s="188"/>
      <c r="S446" s="188"/>
      <c r="T446" s="189"/>
      <c r="AT446" s="185" t="s">
        <v>129</v>
      </c>
      <c r="AU446" s="185" t="s">
        <v>81</v>
      </c>
      <c r="AV446" s="11" t="s">
        <v>74</v>
      </c>
      <c r="AW446" s="11" t="s">
        <v>33</v>
      </c>
      <c r="AX446" s="11" t="s">
        <v>69</v>
      </c>
      <c r="AY446" s="185" t="s">
        <v>113</v>
      </c>
    </row>
    <row r="447" spans="2:65" s="12" customFormat="1" x14ac:dyDescent="0.3">
      <c r="B447" s="190"/>
      <c r="D447" s="182" t="s">
        <v>129</v>
      </c>
      <c r="E447" s="191" t="s">
        <v>5</v>
      </c>
      <c r="F447" s="192" t="s">
        <v>74</v>
      </c>
      <c r="H447" s="193">
        <v>1</v>
      </c>
      <c r="I447" s="194"/>
      <c r="L447" s="190"/>
      <c r="M447" s="195"/>
      <c r="N447" s="196"/>
      <c r="O447" s="196"/>
      <c r="P447" s="196"/>
      <c r="Q447" s="196"/>
      <c r="R447" s="196"/>
      <c r="S447" s="196"/>
      <c r="T447" s="197"/>
      <c r="AT447" s="191" t="s">
        <v>129</v>
      </c>
      <c r="AU447" s="191" t="s">
        <v>81</v>
      </c>
      <c r="AV447" s="12" t="s">
        <v>81</v>
      </c>
      <c r="AW447" s="12" t="s">
        <v>33</v>
      </c>
      <c r="AX447" s="12" t="s">
        <v>69</v>
      </c>
      <c r="AY447" s="191" t="s">
        <v>113</v>
      </c>
    </row>
    <row r="448" spans="2:65" s="11" customFormat="1" x14ac:dyDescent="0.3">
      <c r="B448" s="181"/>
      <c r="D448" s="182" t="s">
        <v>129</v>
      </c>
      <c r="E448" s="183" t="s">
        <v>5</v>
      </c>
      <c r="F448" s="304" t="s">
        <v>989</v>
      </c>
      <c r="H448" s="185" t="s">
        <v>5</v>
      </c>
      <c r="I448" s="186"/>
      <c r="L448" s="181"/>
      <c r="M448" s="187"/>
      <c r="N448" s="188"/>
      <c r="O448" s="188"/>
      <c r="P448" s="188"/>
      <c r="Q448" s="188"/>
      <c r="R448" s="188"/>
      <c r="S448" s="188"/>
      <c r="T448" s="189"/>
      <c r="AT448" s="185" t="s">
        <v>129</v>
      </c>
      <c r="AU448" s="185" t="s">
        <v>81</v>
      </c>
      <c r="AV448" s="11" t="s">
        <v>74</v>
      </c>
      <c r="AW448" s="11" t="s">
        <v>33</v>
      </c>
      <c r="AX448" s="11" t="s">
        <v>69</v>
      </c>
      <c r="AY448" s="185" t="s">
        <v>113</v>
      </c>
    </row>
    <row r="449" spans="2:65" s="12" customFormat="1" x14ac:dyDescent="0.3">
      <c r="B449" s="190"/>
      <c r="D449" s="182" t="s">
        <v>129</v>
      </c>
      <c r="E449" s="191" t="s">
        <v>5</v>
      </c>
      <c r="F449" s="192" t="s">
        <v>81</v>
      </c>
      <c r="H449" s="193">
        <v>2</v>
      </c>
      <c r="I449" s="194"/>
      <c r="L449" s="190"/>
      <c r="M449" s="195"/>
      <c r="N449" s="196"/>
      <c r="O449" s="196"/>
      <c r="P449" s="196"/>
      <c r="Q449" s="196"/>
      <c r="R449" s="196"/>
      <c r="S449" s="196"/>
      <c r="T449" s="197"/>
      <c r="AT449" s="191" t="s">
        <v>129</v>
      </c>
      <c r="AU449" s="191" t="s">
        <v>81</v>
      </c>
      <c r="AV449" s="12" t="s">
        <v>81</v>
      </c>
      <c r="AW449" s="12" t="s">
        <v>33</v>
      </c>
      <c r="AX449" s="12" t="s">
        <v>69</v>
      </c>
      <c r="AY449" s="191" t="s">
        <v>113</v>
      </c>
    </row>
    <row r="450" spans="2:65" s="11" customFormat="1" x14ac:dyDescent="0.3">
      <c r="B450" s="181"/>
      <c r="D450" s="182" t="s">
        <v>129</v>
      </c>
      <c r="E450" s="183" t="s">
        <v>5</v>
      </c>
      <c r="F450" s="304" t="s">
        <v>990</v>
      </c>
      <c r="H450" s="185" t="s">
        <v>5</v>
      </c>
      <c r="I450" s="186"/>
      <c r="L450" s="181"/>
      <c r="M450" s="187"/>
      <c r="N450" s="188"/>
      <c r="O450" s="188"/>
      <c r="P450" s="188"/>
      <c r="Q450" s="188"/>
      <c r="R450" s="188"/>
      <c r="S450" s="188"/>
      <c r="T450" s="189"/>
      <c r="AT450" s="185" t="s">
        <v>129</v>
      </c>
      <c r="AU450" s="185" t="s">
        <v>81</v>
      </c>
      <c r="AV450" s="11" t="s">
        <v>74</v>
      </c>
      <c r="AW450" s="11" t="s">
        <v>33</v>
      </c>
      <c r="AX450" s="11" t="s">
        <v>69</v>
      </c>
      <c r="AY450" s="185" t="s">
        <v>113</v>
      </c>
    </row>
    <row r="451" spans="2:65" s="12" customFormat="1" x14ac:dyDescent="0.3">
      <c r="B451" s="190"/>
      <c r="D451" s="182" t="s">
        <v>129</v>
      </c>
      <c r="E451" s="191" t="s">
        <v>5</v>
      </c>
      <c r="F451" s="192" t="s">
        <v>74</v>
      </c>
      <c r="H451" s="193">
        <v>1</v>
      </c>
      <c r="I451" s="194"/>
      <c r="L451" s="190"/>
      <c r="M451" s="195"/>
      <c r="N451" s="196"/>
      <c r="O451" s="196"/>
      <c r="P451" s="196"/>
      <c r="Q451" s="196"/>
      <c r="R451" s="196"/>
      <c r="S451" s="196"/>
      <c r="T451" s="197"/>
      <c r="AT451" s="191" t="s">
        <v>129</v>
      </c>
      <c r="AU451" s="191" t="s">
        <v>81</v>
      </c>
      <c r="AV451" s="12" t="s">
        <v>81</v>
      </c>
      <c r="AW451" s="12" t="s">
        <v>33</v>
      </c>
      <c r="AX451" s="12" t="s">
        <v>69</v>
      </c>
      <c r="AY451" s="191" t="s">
        <v>113</v>
      </c>
    </row>
    <row r="452" spans="2:65" s="13" customFormat="1" x14ac:dyDescent="0.3">
      <c r="B452" s="198"/>
      <c r="D452" s="199" t="s">
        <v>129</v>
      </c>
      <c r="E452" s="200" t="s">
        <v>5</v>
      </c>
      <c r="F452" s="201" t="s">
        <v>132</v>
      </c>
      <c r="H452" s="202">
        <v>25</v>
      </c>
      <c r="I452" s="203"/>
      <c r="L452" s="198"/>
      <c r="M452" s="204"/>
      <c r="N452" s="205"/>
      <c r="O452" s="205"/>
      <c r="P452" s="205"/>
      <c r="Q452" s="205"/>
      <c r="R452" s="205"/>
      <c r="S452" s="205"/>
      <c r="T452" s="206"/>
      <c r="AT452" s="207" t="s">
        <v>129</v>
      </c>
      <c r="AU452" s="207" t="s">
        <v>81</v>
      </c>
      <c r="AV452" s="13" t="s">
        <v>118</v>
      </c>
      <c r="AW452" s="13" t="s">
        <v>33</v>
      </c>
      <c r="AX452" s="13" t="s">
        <v>74</v>
      </c>
      <c r="AY452" s="207" t="s">
        <v>113</v>
      </c>
    </row>
    <row r="453" spans="2:65" s="1" customFormat="1" ht="22.5" customHeight="1" x14ac:dyDescent="0.3">
      <c r="B453" s="168"/>
      <c r="C453" s="208" t="s">
        <v>565</v>
      </c>
      <c r="D453" s="208" t="s">
        <v>258</v>
      </c>
      <c r="E453" s="209" t="s">
        <v>566</v>
      </c>
      <c r="F453" s="210" t="s">
        <v>567</v>
      </c>
      <c r="G453" s="211" t="s">
        <v>302</v>
      </c>
      <c r="H453" s="212">
        <v>24</v>
      </c>
      <c r="I453" s="213"/>
      <c r="J453" s="214">
        <f>ROUND(I453*H453,2)</f>
        <v>0</v>
      </c>
      <c r="K453" s="210" t="s">
        <v>5</v>
      </c>
      <c r="L453" s="215"/>
      <c r="M453" s="216" t="s">
        <v>5</v>
      </c>
      <c r="N453" s="217" t="s">
        <v>40</v>
      </c>
      <c r="O453" s="41"/>
      <c r="P453" s="178">
        <f>O453*H453</f>
        <v>0</v>
      </c>
      <c r="Q453" s="178">
        <v>0.16500000000000001</v>
      </c>
      <c r="R453" s="178">
        <f>Q453*H453</f>
        <v>3.96</v>
      </c>
      <c r="S453" s="178">
        <v>0</v>
      </c>
      <c r="T453" s="179">
        <f>S453*H453</f>
        <v>0</v>
      </c>
      <c r="AR453" s="23" t="s">
        <v>182</v>
      </c>
      <c r="AT453" s="23" t="s">
        <v>258</v>
      </c>
      <c r="AU453" s="23" t="s">
        <v>81</v>
      </c>
      <c r="AY453" s="23" t="s">
        <v>113</v>
      </c>
      <c r="BE453" s="180">
        <f>IF(N453="základní",J453,0)</f>
        <v>0</v>
      </c>
      <c r="BF453" s="180">
        <f>IF(N453="snížená",J453,0)</f>
        <v>0</v>
      </c>
      <c r="BG453" s="180">
        <f>IF(N453="zákl. přenesená",J453,0)</f>
        <v>0</v>
      </c>
      <c r="BH453" s="180">
        <f>IF(N453="sníž. přenesená",J453,0)</f>
        <v>0</v>
      </c>
      <c r="BI453" s="180">
        <f>IF(N453="nulová",J453,0)</f>
        <v>0</v>
      </c>
      <c r="BJ453" s="23" t="s">
        <v>74</v>
      </c>
      <c r="BK453" s="180">
        <f>ROUND(I453*H453,2)</f>
        <v>0</v>
      </c>
      <c r="BL453" s="23" t="s">
        <v>118</v>
      </c>
      <c r="BM453" s="23" t="s">
        <v>568</v>
      </c>
    </row>
    <row r="454" spans="2:65" s="1" customFormat="1" ht="22.5" customHeight="1" x14ac:dyDescent="0.3">
      <c r="B454" s="168"/>
      <c r="C454" s="208" t="s">
        <v>569</v>
      </c>
      <c r="D454" s="208" t="s">
        <v>258</v>
      </c>
      <c r="E454" s="209" t="s">
        <v>570</v>
      </c>
      <c r="F454" s="210" t="s">
        <v>902</v>
      </c>
      <c r="G454" s="211" t="s">
        <v>302</v>
      </c>
      <c r="H454" s="212">
        <v>1</v>
      </c>
      <c r="I454" s="213"/>
      <c r="J454" s="214">
        <f>ROUND(I454*H454,2)</f>
        <v>0</v>
      </c>
      <c r="K454" s="210" t="s">
        <v>5</v>
      </c>
      <c r="L454" s="215"/>
      <c r="M454" s="216" t="s">
        <v>5</v>
      </c>
      <c r="N454" s="217" t="s">
        <v>40</v>
      </c>
      <c r="O454" s="41"/>
      <c r="P454" s="178">
        <f>O454*H454</f>
        <v>0</v>
      </c>
      <c r="Q454" s="178">
        <v>0.16200000000000001</v>
      </c>
      <c r="R454" s="178">
        <f>Q454*H454</f>
        <v>0.16200000000000001</v>
      </c>
      <c r="S454" s="178">
        <v>0</v>
      </c>
      <c r="T454" s="179">
        <f>S454*H454</f>
        <v>0</v>
      </c>
      <c r="AR454" s="23" t="s">
        <v>182</v>
      </c>
      <c r="AT454" s="23" t="s">
        <v>258</v>
      </c>
      <c r="AU454" s="23" t="s">
        <v>81</v>
      </c>
      <c r="AY454" s="23" t="s">
        <v>113</v>
      </c>
      <c r="BE454" s="180">
        <f>IF(N454="základní",J454,0)</f>
        <v>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23" t="s">
        <v>74</v>
      </c>
      <c r="BK454" s="180">
        <f>ROUND(I454*H454,2)</f>
        <v>0</v>
      </c>
      <c r="BL454" s="23" t="s">
        <v>118</v>
      </c>
      <c r="BM454" s="23" t="s">
        <v>571</v>
      </c>
    </row>
    <row r="455" spans="2:65" s="1" customFormat="1" ht="31.5" customHeight="1" x14ac:dyDescent="0.3">
      <c r="B455" s="168"/>
      <c r="C455" s="169" t="s">
        <v>572</v>
      </c>
      <c r="D455" s="169" t="s">
        <v>115</v>
      </c>
      <c r="E455" s="170" t="s">
        <v>573</v>
      </c>
      <c r="F455" s="171" t="s">
        <v>574</v>
      </c>
      <c r="G455" s="172" t="s">
        <v>127</v>
      </c>
      <c r="H455" s="173">
        <v>2.1</v>
      </c>
      <c r="I455" s="174"/>
      <c r="J455" s="175">
        <f>ROUND(I455*H455,2)</f>
        <v>0</v>
      </c>
      <c r="K455" s="171"/>
      <c r="L455" s="40"/>
      <c r="M455" s="176" t="s">
        <v>5</v>
      </c>
      <c r="N455" s="177" t="s">
        <v>40</v>
      </c>
      <c r="O455" s="41"/>
      <c r="P455" s="178">
        <f>O455*H455</f>
        <v>0</v>
      </c>
      <c r="Q455" s="178">
        <v>0</v>
      </c>
      <c r="R455" s="178">
        <f>Q455*H455</f>
        <v>0</v>
      </c>
      <c r="S455" s="178">
        <v>0</v>
      </c>
      <c r="T455" s="179">
        <f>S455*H455</f>
        <v>0</v>
      </c>
      <c r="AR455" s="23" t="s">
        <v>118</v>
      </c>
      <c r="AT455" s="23" t="s">
        <v>115</v>
      </c>
      <c r="AU455" s="23" t="s">
        <v>81</v>
      </c>
      <c r="AY455" s="23" t="s">
        <v>113</v>
      </c>
      <c r="BE455" s="180">
        <f>IF(N455="základní",J455,0)</f>
        <v>0</v>
      </c>
      <c r="BF455" s="180">
        <f>IF(N455="snížená",J455,0)</f>
        <v>0</v>
      </c>
      <c r="BG455" s="180">
        <f>IF(N455="zákl. přenesená",J455,0)</f>
        <v>0</v>
      </c>
      <c r="BH455" s="180">
        <f>IF(N455="sníž. přenesená",J455,0)</f>
        <v>0</v>
      </c>
      <c r="BI455" s="180">
        <f>IF(N455="nulová",J455,0)</f>
        <v>0</v>
      </c>
      <c r="BJ455" s="23" t="s">
        <v>74</v>
      </c>
      <c r="BK455" s="180">
        <f>ROUND(I455*H455,2)</f>
        <v>0</v>
      </c>
      <c r="BL455" s="23" t="s">
        <v>118</v>
      </c>
      <c r="BM455" s="23" t="s">
        <v>575</v>
      </c>
    </row>
    <row r="456" spans="2:65" s="11" customFormat="1" x14ac:dyDescent="0.3">
      <c r="B456" s="181"/>
      <c r="D456" s="182" t="s">
        <v>129</v>
      </c>
      <c r="E456" s="183" t="s">
        <v>5</v>
      </c>
      <c r="F456" s="304" t="s">
        <v>576</v>
      </c>
      <c r="H456" s="185" t="s">
        <v>5</v>
      </c>
      <c r="I456" s="186"/>
      <c r="L456" s="181"/>
      <c r="M456" s="187"/>
      <c r="N456" s="188"/>
      <c r="O456" s="188"/>
      <c r="P456" s="188"/>
      <c r="Q456" s="188"/>
      <c r="R456" s="188"/>
      <c r="S456" s="188"/>
      <c r="T456" s="189"/>
      <c r="AT456" s="185" t="s">
        <v>129</v>
      </c>
      <c r="AU456" s="185" t="s">
        <v>81</v>
      </c>
      <c r="AV456" s="11" t="s">
        <v>74</v>
      </c>
      <c r="AW456" s="11" t="s">
        <v>33</v>
      </c>
      <c r="AX456" s="11" t="s">
        <v>69</v>
      </c>
      <c r="AY456" s="185" t="s">
        <v>113</v>
      </c>
    </row>
    <row r="457" spans="2:65" s="12" customFormat="1" x14ac:dyDescent="0.3">
      <c r="B457" s="190"/>
      <c r="D457" s="182" t="s">
        <v>129</v>
      </c>
      <c r="E457" s="191" t="s">
        <v>5</v>
      </c>
      <c r="F457" s="192" t="s">
        <v>577</v>
      </c>
      <c r="H457" s="193">
        <v>1.8</v>
      </c>
      <c r="I457" s="194"/>
      <c r="L457" s="190"/>
      <c r="M457" s="195"/>
      <c r="N457" s="196"/>
      <c r="O457" s="196"/>
      <c r="P457" s="196"/>
      <c r="Q457" s="196"/>
      <c r="R457" s="196"/>
      <c r="S457" s="196"/>
      <c r="T457" s="197"/>
      <c r="AT457" s="191" t="s">
        <v>129</v>
      </c>
      <c r="AU457" s="191" t="s">
        <v>81</v>
      </c>
      <c r="AV457" s="12" t="s">
        <v>81</v>
      </c>
      <c r="AW457" s="12" t="s">
        <v>33</v>
      </c>
      <c r="AX457" s="12" t="s">
        <v>69</v>
      </c>
      <c r="AY457" s="191" t="s">
        <v>113</v>
      </c>
    </row>
    <row r="458" spans="2:65" s="11" customFormat="1" x14ac:dyDescent="0.3">
      <c r="B458" s="181"/>
      <c r="D458" s="182" t="s">
        <v>129</v>
      </c>
      <c r="E458" s="183" t="s">
        <v>5</v>
      </c>
      <c r="F458" s="304" t="s">
        <v>991</v>
      </c>
      <c r="H458" s="185" t="s">
        <v>5</v>
      </c>
      <c r="I458" s="186"/>
      <c r="L458" s="181"/>
      <c r="M458" s="187"/>
      <c r="N458" s="188"/>
      <c r="O458" s="188"/>
      <c r="P458" s="188"/>
      <c r="Q458" s="188"/>
      <c r="R458" s="188"/>
      <c r="S458" s="188"/>
      <c r="T458" s="189"/>
      <c r="AT458" s="185" t="s">
        <v>129</v>
      </c>
      <c r="AU458" s="185" t="s">
        <v>81</v>
      </c>
      <c r="AV458" s="11" t="s">
        <v>74</v>
      </c>
      <c r="AW458" s="11" t="s">
        <v>33</v>
      </c>
      <c r="AX458" s="11" t="s">
        <v>69</v>
      </c>
      <c r="AY458" s="185" t="s">
        <v>113</v>
      </c>
    </row>
    <row r="459" spans="2:65" s="12" customFormat="1" x14ac:dyDescent="0.3">
      <c r="B459" s="190"/>
      <c r="D459" s="182" t="s">
        <v>129</v>
      </c>
      <c r="E459" s="191" t="s">
        <v>5</v>
      </c>
      <c r="F459" s="192" t="s">
        <v>578</v>
      </c>
      <c r="H459" s="193">
        <v>0.2</v>
      </c>
      <c r="I459" s="194"/>
      <c r="L459" s="190"/>
      <c r="M459" s="195"/>
      <c r="N459" s="196"/>
      <c r="O459" s="196"/>
      <c r="P459" s="196"/>
      <c r="Q459" s="196"/>
      <c r="R459" s="196"/>
      <c r="S459" s="196"/>
      <c r="T459" s="197"/>
      <c r="AT459" s="191" t="s">
        <v>129</v>
      </c>
      <c r="AU459" s="191" t="s">
        <v>81</v>
      </c>
      <c r="AV459" s="12" t="s">
        <v>81</v>
      </c>
      <c r="AW459" s="12" t="s">
        <v>33</v>
      </c>
      <c r="AX459" s="12" t="s">
        <v>69</v>
      </c>
      <c r="AY459" s="191" t="s">
        <v>113</v>
      </c>
    </row>
    <row r="460" spans="2:65" s="11" customFormat="1" x14ac:dyDescent="0.3">
      <c r="B460" s="181"/>
      <c r="D460" s="182" t="s">
        <v>129</v>
      </c>
      <c r="E460" s="183" t="s">
        <v>5</v>
      </c>
      <c r="F460" s="304" t="s">
        <v>988</v>
      </c>
      <c r="H460" s="185" t="s">
        <v>5</v>
      </c>
      <c r="I460" s="186"/>
      <c r="L460" s="181"/>
      <c r="M460" s="187"/>
      <c r="N460" s="188"/>
      <c r="O460" s="188"/>
      <c r="P460" s="188"/>
      <c r="Q460" s="188"/>
      <c r="R460" s="188"/>
      <c r="S460" s="188"/>
      <c r="T460" s="189"/>
      <c r="AT460" s="185" t="s">
        <v>129</v>
      </c>
      <c r="AU460" s="185" t="s">
        <v>81</v>
      </c>
      <c r="AV460" s="11" t="s">
        <v>74</v>
      </c>
      <c r="AW460" s="11" t="s">
        <v>33</v>
      </c>
      <c r="AX460" s="11" t="s">
        <v>69</v>
      </c>
      <c r="AY460" s="185" t="s">
        <v>113</v>
      </c>
    </row>
    <row r="461" spans="2:65" s="12" customFormat="1" x14ac:dyDescent="0.3">
      <c r="B461" s="190"/>
      <c r="D461" s="182" t="s">
        <v>129</v>
      </c>
      <c r="E461" s="191" t="s">
        <v>5</v>
      </c>
      <c r="F461" s="192" t="s">
        <v>579</v>
      </c>
      <c r="H461" s="193">
        <v>0.1</v>
      </c>
      <c r="I461" s="194"/>
      <c r="L461" s="190"/>
      <c r="M461" s="195"/>
      <c r="N461" s="196"/>
      <c r="O461" s="196"/>
      <c r="P461" s="196"/>
      <c r="Q461" s="196"/>
      <c r="R461" s="196"/>
      <c r="S461" s="196"/>
      <c r="T461" s="197"/>
      <c r="AT461" s="191" t="s">
        <v>129</v>
      </c>
      <c r="AU461" s="191" t="s">
        <v>81</v>
      </c>
      <c r="AV461" s="12" t="s">
        <v>81</v>
      </c>
      <c r="AW461" s="12" t="s">
        <v>33</v>
      </c>
      <c r="AX461" s="12" t="s">
        <v>69</v>
      </c>
      <c r="AY461" s="191" t="s">
        <v>113</v>
      </c>
    </row>
    <row r="462" spans="2:65" s="13" customFormat="1" x14ac:dyDescent="0.3">
      <c r="B462" s="198"/>
      <c r="D462" s="199" t="s">
        <v>129</v>
      </c>
      <c r="E462" s="200" t="s">
        <v>5</v>
      </c>
      <c r="F462" s="201" t="s">
        <v>132</v>
      </c>
      <c r="H462" s="202">
        <v>2.1</v>
      </c>
      <c r="I462" s="203"/>
      <c r="L462" s="198"/>
      <c r="M462" s="204"/>
      <c r="N462" s="205"/>
      <c r="O462" s="205"/>
      <c r="P462" s="205"/>
      <c r="Q462" s="205"/>
      <c r="R462" s="205"/>
      <c r="S462" s="205"/>
      <c r="T462" s="206"/>
      <c r="AT462" s="207" t="s">
        <v>129</v>
      </c>
      <c r="AU462" s="207" t="s">
        <v>81</v>
      </c>
      <c r="AV462" s="13" t="s">
        <v>118</v>
      </c>
      <c r="AW462" s="13" t="s">
        <v>33</v>
      </c>
      <c r="AX462" s="13" t="s">
        <v>74</v>
      </c>
      <c r="AY462" s="207" t="s">
        <v>113</v>
      </c>
    </row>
    <row r="463" spans="2:65" s="1" customFormat="1" ht="31.5" customHeight="1" x14ac:dyDescent="0.3">
      <c r="B463" s="168"/>
      <c r="C463" s="169" t="s">
        <v>580</v>
      </c>
      <c r="D463" s="169" t="s">
        <v>115</v>
      </c>
      <c r="E463" s="170" t="s">
        <v>581</v>
      </c>
      <c r="F463" s="171" t="s">
        <v>903</v>
      </c>
      <c r="G463" s="172" t="s">
        <v>127</v>
      </c>
      <c r="H463" s="173">
        <v>1.95</v>
      </c>
      <c r="I463" s="174"/>
      <c r="J463" s="175">
        <f>ROUND(I463*H463,2)</f>
        <v>0</v>
      </c>
      <c r="K463" s="171" t="s">
        <v>5</v>
      </c>
      <c r="L463" s="40"/>
      <c r="M463" s="176" t="s">
        <v>5</v>
      </c>
      <c r="N463" s="177" t="s">
        <v>40</v>
      </c>
      <c r="O463" s="41"/>
      <c r="P463" s="178">
        <f>O463*H463</f>
        <v>0</v>
      </c>
      <c r="Q463" s="178">
        <v>0</v>
      </c>
      <c r="R463" s="178">
        <f>Q463*H463</f>
        <v>0</v>
      </c>
      <c r="S463" s="178">
        <v>0</v>
      </c>
      <c r="T463" s="179">
        <f>S463*H463</f>
        <v>0</v>
      </c>
      <c r="AR463" s="23" t="s">
        <v>118</v>
      </c>
      <c r="AT463" s="23" t="s">
        <v>115</v>
      </c>
      <c r="AU463" s="23" t="s">
        <v>81</v>
      </c>
      <c r="AY463" s="23" t="s">
        <v>113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23" t="s">
        <v>74</v>
      </c>
      <c r="BK463" s="180">
        <f>ROUND(I463*H463,2)</f>
        <v>0</v>
      </c>
      <c r="BL463" s="23" t="s">
        <v>118</v>
      </c>
      <c r="BM463" s="23" t="s">
        <v>582</v>
      </c>
    </row>
    <row r="464" spans="2:65" s="11" customFormat="1" x14ac:dyDescent="0.3">
      <c r="B464" s="181"/>
      <c r="D464" s="182" t="s">
        <v>129</v>
      </c>
      <c r="E464" s="183" t="s">
        <v>5</v>
      </c>
      <c r="F464" s="304" t="s">
        <v>992</v>
      </c>
      <c r="H464" s="185" t="s">
        <v>5</v>
      </c>
      <c r="I464" s="186"/>
      <c r="L464" s="181"/>
      <c r="M464" s="187"/>
      <c r="N464" s="188"/>
      <c r="O464" s="188"/>
      <c r="P464" s="188"/>
      <c r="Q464" s="188"/>
      <c r="R464" s="188"/>
      <c r="S464" s="188"/>
      <c r="T464" s="189"/>
      <c r="AT464" s="185" t="s">
        <v>129</v>
      </c>
      <c r="AU464" s="185" t="s">
        <v>81</v>
      </c>
      <c r="AV464" s="11" t="s">
        <v>74</v>
      </c>
      <c r="AW464" s="11" t="s">
        <v>33</v>
      </c>
      <c r="AX464" s="11" t="s">
        <v>69</v>
      </c>
      <c r="AY464" s="185" t="s">
        <v>113</v>
      </c>
    </row>
    <row r="465" spans="2:65" s="12" customFormat="1" x14ac:dyDescent="0.3">
      <c r="B465" s="190"/>
      <c r="D465" s="182" t="s">
        <v>129</v>
      </c>
      <c r="E465" s="191" t="s">
        <v>5</v>
      </c>
      <c r="F465" s="192" t="s">
        <v>583</v>
      </c>
      <c r="H465" s="193">
        <v>1.95</v>
      </c>
      <c r="I465" s="194"/>
      <c r="L465" s="190"/>
      <c r="M465" s="195"/>
      <c r="N465" s="196"/>
      <c r="O465" s="196"/>
      <c r="P465" s="196"/>
      <c r="Q465" s="196"/>
      <c r="R465" s="196"/>
      <c r="S465" s="196"/>
      <c r="T465" s="197"/>
      <c r="AT465" s="191" t="s">
        <v>129</v>
      </c>
      <c r="AU465" s="191" t="s">
        <v>81</v>
      </c>
      <c r="AV465" s="12" t="s">
        <v>81</v>
      </c>
      <c r="AW465" s="12" t="s">
        <v>33</v>
      </c>
      <c r="AX465" s="12" t="s">
        <v>69</v>
      </c>
      <c r="AY465" s="191" t="s">
        <v>113</v>
      </c>
    </row>
    <row r="466" spans="2:65" s="13" customFormat="1" x14ac:dyDescent="0.3">
      <c r="B466" s="198"/>
      <c r="D466" s="199" t="s">
        <v>129</v>
      </c>
      <c r="E466" s="200" t="s">
        <v>5</v>
      </c>
      <c r="F466" s="201" t="s">
        <v>132</v>
      </c>
      <c r="H466" s="202">
        <v>1.95</v>
      </c>
      <c r="I466" s="203"/>
      <c r="L466" s="198"/>
      <c r="M466" s="204"/>
      <c r="N466" s="205"/>
      <c r="O466" s="205"/>
      <c r="P466" s="205"/>
      <c r="Q466" s="205"/>
      <c r="R466" s="205"/>
      <c r="S466" s="205"/>
      <c r="T466" s="206"/>
      <c r="AT466" s="207" t="s">
        <v>129</v>
      </c>
      <c r="AU466" s="207" t="s">
        <v>81</v>
      </c>
      <c r="AV466" s="13" t="s">
        <v>118</v>
      </c>
      <c r="AW466" s="13" t="s">
        <v>33</v>
      </c>
      <c r="AX466" s="13" t="s">
        <v>74</v>
      </c>
      <c r="AY466" s="207" t="s">
        <v>113</v>
      </c>
    </row>
    <row r="467" spans="2:65" s="1" customFormat="1" ht="22.5" customHeight="1" x14ac:dyDescent="0.3">
      <c r="B467" s="168"/>
      <c r="C467" s="208" t="s">
        <v>584</v>
      </c>
      <c r="D467" s="208" t="s">
        <v>258</v>
      </c>
      <c r="E467" s="209" t="s">
        <v>585</v>
      </c>
      <c r="F467" s="210" t="s">
        <v>586</v>
      </c>
      <c r="G467" s="211" t="s">
        <v>587</v>
      </c>
      <c r="H467" s="212">
        <v>3</v>
      </c>
      <c r="I467" s="213"/>
      <c r="J467" s="214">
        <f>ROUND(I467*H467,2)</f>
        <v>0</v>
      </c>
      <c r="K467" s="210" t="s">
        <v>5</v>
      </c>
      <c r="L467" s="215"/>
      <c r="M467" s="216" t="s">
        <v>5</v>
      </c>
      <c r="N467" s="217" t="s">
        <v>40</v>
      </c>
      <c r="O467" s="41"/>
      <c r="P467" s="178">
        <f>O467*H467</f>
        <v>0</v>
      </c>
      <c r="Q467" s="178">
        <v>0.02</v>
      </c>
      <c r="R467" s="178">
        <f>Q467*H467</f>
        <v>0.06</v>
      </c>
      <c r="S467" s="178">
        <v>0</v>
      </c>
      <c r="T467" s="179">
        <f>S467*H467</f>
        <v>0</v>
      </c>
      <c r="AR467" s="23" t="s">
        <v>182</v>
      </c>
      <c r="AT467" s="23" t="s">
        <v>258</v>
      </c>
      <c r="AU467" s="23" t="s">
        <v>81</v>
      </c>
      <c r="AY467" s="23" t="s">
        <v>113</v>
      </c>
      <c r="BE467" s="180">
        <f>IF(N467="základní",J467,0)</f>
        <v>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23" t="s">
        <v>74</v>
      </c>
      <c r="BK467" s="180">
        <f>ROUND(I467*H467,2)</f>
        <v>0</v>
      </c>
      <c r="BL467" s="23" t="s">
        <v>118</v>
      </c>
      <c r="BM467" s="23" t="s">
        <v>588</v>
      </c>
    </row>
    <row r="468" spans="2:65" s="11" customFormat="1" x14ac:dyDescent="0.3">
      <c r="B468" s="181"/>
      <c r="D468" s="182" t="s">
        <v>129</v>
      </c>
      <c r="E468" s="183" t="s">
        <v>5</v>
      </c>
      <c r="F468" s="304" t="s">
        <v>993</v>
      </c>
      <c r="H468" s="185" t="s">
        <v>5</v>
      </c>
      <c r="I468" s="186"/>
      <c r="L468" s="181"/>
      <c r="M468" s="187"/>
      <c r="N468" s="188"/>
      <c r="O468" s="188"/>
      <c r="P468" s="188"/>
      <c r="Q468" s="188"/>
      <c r="R468" s="188"/>
      <c r="S468" s="188"/>
      <c r="T468" s="189"/>
      <c r="AT468" s="185" t="s">
        <v>129</v>
      </c>
      <c r="AU468" s="185" t="s">
        <v>81</v>
      </c>
      <c r="AV468" s="11" t="s">
        <v>74</v>
      </c>
      <c r="AW468" s="11" t="s">
        <v>33</v>
      </c>
      <c r="AX468" s="11" t="s">
        <v>69</v>
      </c>
      <c r="AY468" s="185" t="s">
        <v>113</v>
      </c>
    </row>
    <row r="469" spans="2:65" s="12" customFormat="1" x14ac:dyDescent="0.3">
      <c r="B469" s="190"/>
      <c r="D469" s="182" t="s">
        <v>129</v>
      </c>
      <c r="E469" s="191" t="s">
        <v>5</v>
      </c>
      <c r="F469" s="192" t="s">
        <v>81</v>
      </c>
      <c r="H469" s="193">
        <v>2</v>
      </c>
      <c r="I469" s="194"/>
      <c r="L469" s="190"/>
      <c r="M469" s="195"/>
      <c r="N469" s="196"/>
      <c r="O469" s="196"/>
      <c r="P469" s="196"/>
      <c r="Q469" s="196"/>
      <c r="R469" s="196"/>
      <c r="S469" s="196"/>
      <c r="T469" s="197"/>
      <c r="AT469" s="191" t="s">
        <v>129</v>
      </c>
      <c r="AU469" s="191" t="s">
        <v>81</v>
      </c>
      <c r="AV469" s="12" t="s">
        <v>81</v>
      </c>
      <c r="AW469" s="12" t="s">
        <v>33</v>
      </c>
      <c r="AX469" s="12" t="s">
        <v>69</v>
      </c>
      <c r="AY469" s="191" t="s">
        <v>113</v>
      </c>
    </row>
    <row r="470" spans="2:65" s="11" customFormat="1" x14ac:dyDescent="0.3">
      <c r="B470" s="181"/>
      <c r="D470" s="182" t="s">
        <v>129</v>
      </c>
      <c r="E470" s="183" t="s">
        <v>5</v>
      </c>
      <c r="F470" s="304" t="s">
        <v>994</v>
      </c>
      <c r="H470" s="185" t="s">
        <v>5</v>
      </c>
      <c r="I470" s="186"/>
      <c r="L470" s="181"/>
      <c r="M470" s="187"/>
      <c r="N470" s="188"/>
      <c r="O470" s="188"/>
      <c r="P470" s="188"/>
      <c r="Q470" s="188"/>
      <c r="R470" s="188"/>
      <c r="S470" s="188"/>
      <c r="T470" s="189"/>
      <c r="AT470" s="185" t="s">
        <v>129</v>
      </c>
      <c r="AU470" s="185" t="s">
        <v>81</v>
      </c>
      <c r="AV470" s="11" t="s">
        <v>74</v>
      </c>
      <c r="AW470" s="11" t="s">
        <v>33</v>
      </c>
      <c r="AX470" s="11" t="s">
        <v>69</v>
      </c>
      <c r="AY470" s="185" t="s">
        <v>113</v>
      </c>
    </row>
    <row r="471" spans="2:65" s="12" customFormat="1" x14ac:dyDescent="0.3">
      <c r="B471" s="190"/>
      <c r="D471" s="182" t="s">
        <v>129</v>
      </c>
      <c r="E471" s="191" t="s">
        <v>5</v>
      </c>
      <c r="F471" s="192" t="s">
        <v>74</v>
      </c>
      <c r="H471" s="193">
        <v>1</v>
      </c>
      <c r="I471" s="194"/>
      <c r="L471" s="190"/>
      <c r="M471" s="195"/>
      <c r="N471" s="196"/>
      <c r="O471" s="196"/>
      <c r="P471" s="196"/>
      <c r="Q471" s="196"/>
      <c r="R471" s="196"/>
      <c r="S471" s="196"/>
      <c r="T471" s="197"/>
      <c r="AT471" s="191" t="s">
        <v>129</v>
      </c>
      <c r="AU471" s="191" t="s">
        <v>81</v>
      </c>
      <c r="AV471" s="12" t="s">
        <v>81</v>
      </c>
      <c r="AW471" s="12" t="s">
        <v>33</v>
      </c>
      <c r="AX471" s="12" t="s">
        <v>69</v>
      </c>
      <c r="AY471" s="191" t="s">
        <v>113</v>
      </c>
    </row>
    <row r="472" spans="2:65" s="13" customFormat="1" x14ac:dyDescent="0.3">
      <c r="B472" s="198"/>
      <c r="D472" s="199" t="s">
        <v>129</v>
      </c>
      <c r="E472" s="200" t="s">
        <v>5</v>
      </c>
      <c r="F472" s="201" t="s">
        <v>132</v>
      </c>
      <c r="H472" s="202">
        <v>3</v>
      </c>
      <c r="I472" s="203"/>
      <c r="L472" s="198"/>
      <c r="M472" s="204"/>
      <c r="N472" s="205"/>
      <c r="O472" s="205"/>
      <c r="P472" s="205"/>
      <c r="Q472" s="205"/>
      <c r="R472" s="205"/>
      <c r="S472" s="205"/>
      <c r="T472" s="206"/>
      <c r="AT472" s="207" t="s">
        <v>129</v>
      </c>
      <c r="AU472" s="207" t="s">
        <v>81</v>
      </c>
      <c r="AV472" s="13" t="s">
        <v>118</v>
      </c>
      <c r="AW472" s="13" t="s">
        <v>33</v>
      </c>
      <c r="AX472" s="13" t="s">
        <v>74</v>
      </c>
      <c r="AY472" s="207" t="s">
        <v>113</v>
      </c>
    </row>
    <row r="473" spans="2:65" s="1" customFormat="1" ht="44.25" customHeight="1" x14ac:dyDescent="0.3">
      <c r="B473" s="168"/>
      <c r="C473" s="208" t="s">
        <v>589</v>
      </c>
      <c r="D473" s="208" t="s">
        <v>258</v>
      </c>
      <c r="E473" s="209" t="s">
        <v>590</v>
      </c>
      <c r="F473" s="210" t="s">
        <v>995</v>
      </c>
      <c r="G473" s="211" t="s">
        <v>587</v>
      </c>
      <c r="H473" s="212">
        <v>1</v>
      </c>
      <c r="I473" s="213"/>
      <c r="J473" s="214">
        <f>ROUND(I473*H473,2)</f>
        <v>0</v>
      </c>
      <c r="K473" s="210" t="s">
        <v>5</v>
      </c>
      <c r="L473" s="215"/>
      <c r="M473" s="216" t="s">
        <v>5</v>
      </c>
      <c r="N473" s="217" t="s">
        <v>40</v>
      </c>
      <c r="O473" s="41"/>
      <c r="P473" s="178">
        <f>O473*H473</f>
        <v>0</v>
      </c>
      <c r="Q473" s="178">
        <v>0.02</v>
      </c>
      <c r="R473" s="178">
        <f>Q473*H473</f>
        <v>0.02</v>
      </c>
      <c r="S473" s="178">
        <v>0</v>
      </c>
      <c r="T473" s="179">
        <f>S473*H473</f>
        <v>0</v>
      </c>
      <c r="AR473" s="23" t="s">
        <v>182</v>
      </c>
      <c r="AT473" s="23" t="s">
        <v>258</v>
      </c>
      <c r="AU473" s="23" t="s">
        <v>81</v>
      </c>
      <c r="AY473" s="23" t="s">
        <v>113</v>
      </c>
      <c r="BE473" s="180">
        <f>IF(N473="základní",J473,0)</f>
        <v>0</v>
      </c>
      <c r="BF473" s="180">
        <f>IF(N473="snížená",J473,0)</f>
        <v>0</v>
      </c>
      <c r="BG473" s="180">
        <f>IF(N473="zákl. přenesená",J473,0)</f>
        <v>0</v>
      </c>
      <c r="BH473" s="180">
        <f>IF(N473="sníž. přenesená",J473,0)</f>
        <v>0</v>
      </c>
      <c r="BI473" s="180">
        <f>IF(N473="nulová",J473,0)</f>
        <v>0</v>
      </c>
      <c r="BJ473" s="23" t="s">
        <v>74</v>
      </c>
      <c r="BK473" s="180">
        <f>ROUND(I473*H473,2)</f>
        <v>0</v>
      </c>
      <c r="BL473" s="23" t="s">
        <v>118</v>
      </c>
      <c r="BM473" s="23" t="s">
        <v>591</v>
      </c>
    </row>
    <row r="474" spans="2:65" s="11" customFormat="1" x14ac:dyDescent="0.3">
      <c r="B474" s="181"/>
      <c r="D474" s="182" t="s">
        <v>129</v>
      </c>
      <c r="E474" s="183" t="s">
        <v>5</v>
      </c>
      <c r="F474" s="184" t="s">
        <v>1012</v>
      </c>
      <c r="H474" s="185" t="s">
        <v>5</v>
      </c>
      <c r="I474" s="186"/>
      <c r="L474" s="181"/>
      <c r="M474" s="187"/>
      <c r="N474" s="188"/>
      <c r="O474" s="188"/>
      <c r="P474" s="188"/>
      <c r="Q474" s="188"/>
      <c r="R474" s="188"/>
      <c r="S474" s="188"/>
      <c r="T474" s="189"/>
      <c r="AT474" s="185" t="s">
        <v>129</v>
      </c>
      <c r="AU474" s="185" t="s">
        <v>81</v>
      </c>
      <c r="AV474" s="11" t="s">
        <v>74</v>
      </c>
      <c r="AW474" s="11" t="s">
        <v>33</v>
      </c>
      <c r="AX474" s="11" t="s">
        <v>69</v>
      </c>
      <c r="AY474" s="185" t="s">
        <v>113</v>
      </c>
    </row>
    <row r="475" spans="2:65" s="11" customFormat="1" x14ac:dyDescent="0.3">
      <c r="B475" s="181"/>
      <c r="D475" s="182" t="s">
        <v>129</v>
      </c>
      <c r="E475" s="183" t="s">
        <v>5</v>
      </c>
      <c r="F475" s="184" t="s">
        <v>1013</v>
      </c>
      <c r="H475" s="185" t="s">
        <v>5</v>
      </c>
      <c r="I475" s="186"/>
      <c r="L475" s="181"/>
      <c r="M475" s="187"/>
      <c r="N475" s="188"/>
      <c r="O475" s="188"/>
      <c r="P475" s="188"/>
      <c r="Q475" s="188"/>
      <c r="R475" s="188"/>
      <c r="S475" s="188"/>
      <c r="T475" s="189"/>
      <c r="AT475" s="185" t="s">
        <v>129</v>
      </c>
      <c r="AU475" s="185" t="s">
        <v>81</v>
      </c>
      <c r="AV475" s="11" t="s">
        <v>74</v>
      </c>
      <c r="AW475" s="11" t="s">
        <v>33</v>
      </c>
      <c r="AX475" s="11" t="s">
        <v>69</v>
      </c>
      <c r="AY475" s="185" t="s">
        <v>113</v>
      </c>
    </row>
    <row r="476" spans="2:65" s="11" customFormat="1" x14ac:dyDescent="0.3">
      <c r="B476" s="181"/>
      <c r="D476" s="182" t="s">
        <v>129</v>
      </c>
      <c r="E476" s="183" t="s">
        <v>5</v>
      </c>
      <c r="F476" s="184" t="s">
        <v>592</v>
      </c>
      <c r="H476" s="185" t="s">
        <v>5</v>
      </c>
      <c r="I476" s="186"/>
      <c r="L476" s="181"/>
      <c r="M476" s="187"/>
      <c r="N476" s="188"/>
      <c r="O476" s="188"/>
      <c r="P476" s="188"/>
      <c r="Q476" s="188"/>
      <c r="R476" s="188"/>
      <c r="S476" s="188"/>
      <c r="T476" s="189"/>
      <c r="AT476" s="185" t="s">
        <v>129</v>
      </c>
      <c r="AU476" s="185" t="s">
        <v>81</v>
      </c>
      <c r="AV476" s="11" t="s">
        <v>74</v>
      </c>
      <c r="AW476" s="11" t="s">
        <v>33</v>
      </c>
      <c r="AX476" s="11" t="s">
        <v>69</v>
      </c>
      <c r="AY476" s="185" t="s">
        <v>113</v>
      </c>
    </row>
    <row r="477" spans="2:65" s="11" customFormat="1" x14ac:dyDescent="0.3">
      <c r="B477" s="181"/>
      <c r="D477" s="182" t="s">
        <v>129</v>
      </c>
      <c r="E477" s="183" t="s">
        <v>5</v>
      </c>
      <c r="F477" s="184" t="s">
        <v>593</v>
      </c>
      <c r="H477" s="185" t="s">
        <v>5</v>
      </c>
      <c r="I477" s="186"/>
      <c r="L477" s="181"/>
      <c r="M477" s="187"/>
      <c r="N477" s="188"/>
      <c r="O477" s="188"/>
      <c r="P477" s="188"/>
      <c r="Q477" s="188"/>
      <c r="R477" s="188"/>
      <c r="S477" s="188"/>
      <c r="T477" s="189"/>
      <c r="AT477" s="185" t="s">
        <v>129</v>
      </c>
      <c r="AU477" s="185" t="s">
        <v>81</v>
      </c>
      <c r="AV477" s="11" t="s">
        <v>74</v>
      </c>
      <c r="AW477" s="11" t="s">
        <v>33</v>
      </c>
      <c r="AX477" s="11" t="s">
        <v>69</v>
      </c>
      <c r="AY477" s="185" t="s">
        <v>113</v>
      </c>
    </row>
    <row r="478" spans="2:65" s="11" customFormat="1" x14ac:dyDescent="0.3">
      <c r="B478" s="181"/>
      <c r="D478" s="182" t="s">
        <v>129</v>
      </c>
      <c r="E478" s="183" t="s">
        <v>5</v>
      </c>
      <c r="F478" s="184" t="s">
        <v>594</v>
      </c>
      <c r="H478" s="185" t="s">
        <v>5</v>
      </c>
      <c r="I478" s="186"/>
      <c r="L478" s="181"/>
      <c r="M478" s="187"/>
      <c r="N478" s="188"/>
      <c r="O478" s="188"/>
      <c r="P478" s="188"/>
      <c r="Q478" s="188"/>
      <c r="R478" s="188"/>
      <c r="S478" s="188"/>
      <c r="T478" s="189"/>
      <c r="AT478" s="185" t="s">
        <v>129</v>
      </c>
      <c r="AU478" s="185" t="s">
        <v>81</v>
      </c>
      <c r="AV478" s="11" t="s">
        <v>74</v>
      </c>
      <c r="AW478" s="11" t="s">
        <v>33</v>
      </c>
      <c r="AX478" s="11" t="s">
        <v>69</v>
      </c>
      <c r="AY478" s="185" t="s">
        <v>113</v>
      </c>
    </row>
    <row r="479" spans="2:65" s="11" customFormat="1" x14ac:dyDescent="0.3">
      <c r="B479" s="181"/>
      <c r="D479" s="182" t="s">
        <v>129</v>
      </c>
      <c r="E479" s="183" t="s">
        <v>5</v>
      </c>
      <c r="F479" s="184" t="s">
        <v>595</v>
      </c>
      <c r="H479" s="185" t="s">
        <v>5</v>
      </c>
      <c r="I479" s="186"/>
      <c r="L479" s="181"/>
      <c r="M479" s="187"/>
      <c r="N479" s="188"/>
      <c r="O479" s="188"/>
      <c r="P479" s="188"/>
      <c r="Q479" s="188"/>
      <c r="R479" s="188"/>
      <c r="S479" s="188"/>
      <c r="T479" s="189"/>
      <c r="AT479" s="185" t="s">
        <v>129</v>
      </c>
      <c r="AU479" s="185" t="s">
        <v>81</v>
      </c>
      <c r="AV479" s="11" t="s">
        <v>74</v>
      </c>
      <c r="AW479" s="11" t="s">
        <v>33</v>
      </c>
      <c r="AX479" s="11" t="s">
        <v>69</v>
      </c>
      <c r="AY479" s="185" t="s">
        <v>113</v>
      </c>
    </row>
    <row r="480" spans="2:65" s="11" customFormat="1" x14ac:dyDescent="0.3">
      <c r="B480" s="181"/>
      <c r="D480" s="182" t="s">
        <v>129</v>
      </c>
      <c r="E480" s="183" t="s">
        <v>5</v>
      </c>
      <c r="F480" s="184" t="s">
        <v>596</v>
      </c>
      <c r="H480" s="185" t="s">
        <v>5</v>
      </c>
      <c r="I480" s="186"/>
      <c r="L480" s="181"/>
      <c r="M480" s="187"/>
      <c r="N480" s="188"/>
      <c r="O480" s="188"/>
      <c r="P480" s="188"/>
      <c r="Q480" s="188"/>
      <c r="R480" s="188"/>
      <c r="S480" s="188"/>
      <c r="T480" s="189"/>
      <c r="AT480" s="185" t="s">
        <v>129</v>
      </c>
      <c r="AU480" s="185" t="s">
        <v>81</v>
      </c>
      <c r="AV480" s="11" t="s">
        <v>74</v>
      </c>
      <c r="AW480" s="11" t="s">
        <v>33</v>
      </c>
      <c r="AX480" s="11" t="s">
        <v>69</v>
      </c>
      <c r="AY480" s="185" t="s">
        <v>113</v>
      </c>
    </row>
    <row r="481" spans="2:65" s="11" customFormat="1" x14ac:dyDescent="0.3">
      <c r="B481" s="181"/>
      <c r="D481" s="182" t="s">
        <v>129</v>
      </c>
      <c r="E481" s="183" t="s">
        <v>5</v>
      </c>
      <c r="F481" s="184" t="s">
        <v>597</v>
      </c>
      <c r="H481" s="185" t="s">
        <v>5</v>
      </c>
      <c r="I481" s="186"/>
      <c r="L481" s="181"/>
      <c r="M481" s="187"/>
      <c r="N481" s="188"/>
      <c r="O481" s="188"/>
      <c r="P481" s="188"/>
      <c r="Q481" s="188"/>
      <c r="R481" s="188"/>
      <c r="S481" s="188"/>
      <c r="T481" s="189"/>
      <c r="AT481" s="185" t="s">
        <v>129</v>
      </c>
      <c r="AU481" s="185" t="s">
        <v>81</v>
      </c>
      <c r="AV481" s="11" t="s">
        <v>74</v>
      </c>
      <c r="AW481" s="11" t="s">
        <v>33</v>
      </c>
      <c r="AX481" s="11" t="s">
        <v>69</v>
      </c>
      <c r="AY481" s="185" t="s">
        <v>113</v>
      </c>
    </row>
    <row r="482" spans="2:65" s="11" customFormat="1" x14ac:dyDescent="0.3">
      <c r="B482" s="181"/>
      <c r="D482" s="182" t="s">
        <v>129</v>
      </c>
      <c r="E482" s="183" t="s">
        <v>5</v>
      </c>
      <c r="F482" s="184" t="s">
        <v>598</v>
      </c>
      <c r="H482" s="185" t="s">
        <v>5</v>
      </c>
      <c r="I482" s="186"/>
      <c r="L482" s="181"/>
      <c r="M482" s="187"/>
      <c r="N482" s="188"/>
      <c r="O482" s="188"/>
      <c r="P482" s="188"/>
      <c r="Q482" s="188"/>
      <c r="R482" s="188"/>
      <c r="S482" s="188"/>
      <c r="T482" s="189"/>
      <c r="AT482" s="185" t="s">
        <v>129</v>
      </c>
      <c r="AU482" s="185" t="s">
        <v>81</v>
      </c>
      <c r="AV482" s="11" t="s">
        <v>74</v>
      </c>
      <c r="AW482" s="11" t="s">
        <v>33</v>
      </c>
      <c r="AX482" s="11" t="s">
        <v>69</v>
      </c>
      <c r="AY482" s="185" t="s">
        <v>113</v>
      </c>
    </row>
    <row r="483" spans="2:65" s="11" customFormat="1" x14ac:dyDescent="0.3">
      <c r="B483" s="181"/>
      <c r="D483" s="182" t="s">
        <v>129</v>
      </c>
      <c r="E483" s="183" t="s">
        <v>5</v>
      </c>
      <c r="F483" s="184" t="s">
        <v>599</v>
      </c>
      <c r="H483" s="185" t="s">
        <v>5</v>
      </c>
      <c r="I483" s="186"/>
      <c r="L483" s="181"/>
      <c r="M483" s="187"/>
      <c r="N483" s="188"/>
      <c r="O483" s="188"/>
      <c r="P483" s="188"/>
      <c r="Q483" s="188"/>
      <c r="R483" s="188"/>
      <c r="S483" s="188"/>
      <c r="T483" s="189"/>
      <c r="AT483" s="185" t="s">
        <v>129</v>
      </c>
      <c r="AU483" s="185" t="s">
        <v>81</v>
      </c>
      <c r="AV483" s="11" t="s">
        <v>74</v>
      </c>
      <c r="AW483" s="11" t="s">
        <v>33</v>
      </c>
      <c r="AX483" s="11" t="s">
        <v>69</v>
      </c>
      <c r="AY483" s="185" t="s">
        <v>113</v>
      </c>
    </row>
    <row r="484" spans="2:65" s="11" customFormat="1" x14ac:dyDescent="0.3">
      <c r="B484" s="181"/>
      <c r="D484" s="182" t="s">
        <v>129</v>
      </c>
      <c r="E484" s="183" t="s">
        <v>5</v>
      </c>
      <c r="F484" s="184" t="s">
        <v>600</v>
      </c>
      <c r="H484" s="185" t="s">
        <v>5</v>
      </c>
      <c r="I484" s="186"/>
      <c r="L484" s="181"/>
      <c r="M484" s="187"/>
      <c r="N484" s="188"/>
      <c r="O484" s="188"/>
      <c r="P484" s="188"/>
      <c r="Q484" s="188"/>
      <c r="R484" s="188"/>
      <c r="S484" s="188"/>
      <c r="T484" s="189"/>
      <c r="AT484" s="185" t="s">
        <v>129</v>
      </c>
      <c r="AU484" s="185" t="s">
        <v>81</v>
      </c>
      <c r="AV484" s="11" t="s">
        <v>74</v>
      </c>
      <c r="AW484" s="11" t="s">
        <v>33</v>
      </c>
      <c r="AX484" s="11" t="s">
        <v>69</v>
      </c>
      <c r="AY484" s="185" t="s">
        <v>113</v>
      </c>
    </row>
    <row r="485" spans="2:65" s="12" customFormat="1" x14ac:dyDescent="0.3">
      <c r="B485" s="190"/>
      <c r="D485" s="182" t="s">
        <v>129</v>
      </c>
      <c r="E485" s="191" t="s">
        <v>5</v>
      </c>
      <c r="F485" s="192" t="s">
        <v>74</v>
      </c>
      <c r="H485" s="193">
        <v>1</v>
      </c>
      <c r="I485" s="194"/>
      <c r="L485" s="190"/>
      <c r="M485" s="195"/>
      <c r="N485" s="196"/>
      <c r="O485" s="196"/>
      <c r="P485" s="196"/>
      <c r="Q485" s="196"/>
      <c r="R485" s="196"/>
      <c r="S485" s="196"/>
      <c r="T485" s="197"/>
      <c r="AT485" s="191" t="s">
        <v>129</v>
      </c>
      <c r="AU485" s="191" t="s">
        <v>81</v>
      </c>
      <c r="AV485" s="12" t="s">
        <v>81</v>
      </c>
      <c r="AW485" s="12" t="s">
        <v>33</v>
      </c>
      <c r="AX485" s="12" t="s">
        <v>69</v>
      </c>
      <c r="AY485" s="191" t="s">
        <v>113</v>
      </c>
    </row>
    <row r="486" spans="2:65" s="13" customFormat="1" x14ac:dyDescent="0.3">
      <c r="B486" s="198"/>
      <c r="D486" s="199" t="s">
        <v>129</v>
      </c>
      <c r="E486" s="200" t="s">
        <v>5</v>
      </c>
      <c r="F486" s="201" t="s">
        <v>132</v>
      </c>
      <c r="H486" s="202">
        <v>1</v>
      </c>
      <c r="I486" s="203"/>
      <c r="L486" s="198"/>
      <c r="M486" s="204"/>
      <c r="N486" s="205"/>
      <c r="O486" s="205"/>
      <c r="P486" s="205"/>
      <c r="Q486" s="205"/>
      <c r="R486" s="205"/>
      <c r="S486" s="205"/>
      <c r="T486" s="206"/>
      <c r="AT486" s="207" t="s">
        <v>129</v>
      </c>
      <c r="AU486" s="207" t="s">
        <v>81</v>
      </c>
      <c r="AV486" s="13" t="s">
        <v>118</v>
      </c>
      <c r="AW486" s="13" t="s">
        <v>33</v>
      </c>
      <c r="AX486" s="13" t="s">
        <v>74</v>
      </c>
      <c r="AY486" s="207" t="s">
        <v>113</v>
      </c>
    </row>
    <row r="487" spans="2:65" s="1" customFormat="1" ht="22.5" customHeight="1" x14ac:dyDescent="0.3">
      <c r="B487" s="168"/>
      <c r="C487" s="208" t="s">
        <v>601</v>
      </c>
      <c r="D487" s="208" t="s">
        <v>258</v>
      </c>
      <c r="E487" s="209" t="s">
        <v>602</v>
      </c>
      <c r="F487" s="210" t="s">
        <v>996</v>
      </c>
      <c r="G487" s="211" t="s">
        <v>587</v>
      </c>
      <c r="H487" s="212">
        <v>192</v>
      </c>
      <c r="I487" s="213"/>
      <c r="J487" s="214">
        <f>ROUND(I487*H487,2)</f>
        <v>0</v>
      </c>
      <c r="K487" s="210" t="s">
        <v>5</v>
      </c>
      <c r="L487" s="215"/>
      <c r="M487" s="216" t="s">
        <v>5</v>
      </c>
      <c r="N487" s="217" t="s">
        <v>40</v>
      </c>
      <c r="O487" s="41"/>
      <c r="P487" s="178">
        <f>O487*H487</f>
        <v>0</v>
      </c>
      <c r="Q487" s="178">
        <v>1E-3</v>
      </c>
      <c r="R487" s="178">
        <f>Q487*H487</f>
        <v>0.192</v>
      </c>
      <c r="S487" s="178">
        <v>0</v>
      </c>
      <c r="T487" s="179">
        <f>S487*H487</f>
        <v>0</v>
      </c>
      <c r="AR487" s="23" t="s">
        <v>182</v>
      </c>
      <c r="AT487" s="23" t="s">
        <v>258</v>
      </c>
      <c r="AU487" s="23" t="s">
        <v>81</v>
      </c>
      <c r="AY487" s="23" t="s">
        <v>113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23" t="s">
        <v>74</v>
      </c>
      <c r="BK487" s="180">
        <f>ROUND(I487*H487,2)</f>
        <v>0</v>
      </c>
      <c r="BL487" s="23" t="s">
        <v>118</v>
      </c>
      <c r="BM487" s="23" t="s">
        <v>603</v>
      </c>
    </row>
    <row r="488" spans="2:65" s="1" customFormat="1" ht="31.5" customHeight="1" x14ac:dyDescent="0.3">
      <c r="B488" s="168"/>
      <c r="C488" s="208" t="s">
        <v>604</v>
      </c>
      <c r="D488" s="208" t="s">
        <v>258</v>
      </c>
      <c r="E488" s="209" t="s">
        <v>605</v>
      </c>
      <c r="F488" s="210" t="s">
        <v>997</v>
      </c>
      <c r="G488" s="211" t="s">
        <v>587</v>
      </c>
      <c r="H488" s="212">
        <v>96</v>
      </c>
      <c r="I488" s="213"/>
      <c r="J488" s="214">
        <f>ROUND(I488*H488,2)</f>
        <v>0</v>
      </c>
      <c r="K488" s="210" t="s">
        <v>5</v>
      </c>
      <c r="L488" s="215"/>
      <c r="M488" s="216" t="s">
        <v>5</v>
      </c>
      <c r="N488" s="217" t="s">
        <v>40</v>
      </c>
      <c r="O488" s="41"/>
      <c r="P488" s="178">
        <f>O488*H488</f>
        <v>0</v>
      </c>
      <c r="Q488" s="178">
        <v>0.01</v>
      </c>
      <c r="R488" s="178">
        <f>Q488*H488</f>
        <v>0.96</v>
      </c>
      <c r="S488" s="178">
        <v>0</v>
      </c>
      <c r="T488" s="179">
        <f>S488*H488</f>
        <v>0</v>
      </c>
      <c r="AR488" s="23" t="s">
        <v>182</v>
      </c>
      <c r="AT488" s="23" t="s">
        <v>258</v>
      </c>
      <c r="AU488" s="23" t="s">
        <v>81</v>
      </c>
      <c r="AY488" s="23" t="s">
        <v>113</v>
      </c>
      <c r="BE488" s="180">
        <f>IF(N488="základní",J488,0)</f>
        <v>0</v>
      </c>
      <c r="BF488" s="180">
        <f>IF(N488="snížená",J488,0)</f>
        <v>0</v>
      </c>
      <c r="BG488" s="180">
        <f>IF(N488="zákl. přenesená",J488,0)</f>
        <v>0</v>
      </c>
      <c r="BH488" s="180">
        <f>IF(N488="sníž. přenesená",J488,0)</f>
        <v>0</v>
      </c>
      <c r="BI488" s="180">
        <f>IF(N488="nulová",J488,0)</f>
        <v>0</v>
      </c>
      <c r="BJ488" s="23" t="s">
        <v>74</v>
      </c>
      <c r="BK488" s="180">
        <f>ROUND(I488*H488,2)</f>
        <v>0</v>
      </c>
      <c r="BL488" s="23" t="s">
        <v>118</v>
      </c>
      <c r="BM488" s="23" t="s">
        <v>606</v>
      </c>
    </row>
    <row r="489" spans="2:65" s="1" customFormat="1" ht="44.25" customHeight="1" x14ac:dyDescent="0.3">
      <c r="B489" s="168"/>
      <c r="C489" s="208" t="s">
        <v>607</v>
      </c>
      <c r="D489" s="208" t="s">
        <v>258</v>
      </c>
      <c r="E489" s="209" t="s">
        <v>608</v>
      </c>
      <c r="F489" s="210" t="s">
        <v>998</v>
      </c>
      <c r="G489" s="211" t="s">
        <v>587</v>
      </c>
      <c r="H489" s="212">
        <v>2</v>
      </c>
      <c r="I489" s="213"/>
      <c r="J489" s="214">
        <f>ROUND(I489*H489,2)</f>
        <v>0</v>
      </c>
      <c r="K489" s="210" t="s">
        <v>5</v>
      </c>
      <c r="L489" s="215"/>
      <c r="M489" s="216" t="s">
        <v>5</v>
      </c>
      <c r="N489" s="217" t="s">
        <v>40</v>
      </c>
      <c r="O489" s="41"/>
      <c r="P489" s="178">
        <f>O489*H489</f>
        <v>0</v>
      </c>
      <c r="Q489" s="178">
        <v>0.4</v>
      </c>
      <c r="R489" s="178">
        <f>Q489*H489</f>
        <v>0.8</v>
      </c>
      <c r="S489" s="178">
        <v>0</v>
      </c>
      <c r="T489" s="179">
        <f>S489*H489</f>
        <v>0</v>
      </c>
      <c r="AR489" s="23" t="s">
        <v>182</v>
      </c>
      <c r="AT489" s="23" t="s">
        <v>258</v>
      </c>
      <c r="AU489" s="23" t="s">
        <v>81</v>
      </c>
      <c r="AY489" s="23" t="s">
        <v>113</v>
      </c>
      <c r="BE489" s="180">
        <f>IF(N489="základní",J489,0)</f>
        <v>0</v>
      </c>
      <c r="BF489" s="180">
        <f>IF(N489="snížená",J489,0)</f>
        <v>0</v>
      </c>
      <c r="BG489" s="180">
        <f>IF(N489="zákl. přenesená",J489,0)</f>
        <v>0</v>
      </c>
      <c r="BH489" s="180">
        <f>IF(N489="sníž. přenesená",J489,0)</f>
        <v>0</v>
      </c>
      <c r="BI489" s="180">
        <f>IF(N489="nulová",J489,0)</f>
        <v>0</v>
      </c>
      <c r="BJ489" s="23" t="s">
        <v>74</v>
      </c>
      <c r="BK489" s="180">
        <f>ROUND(I489*H489,2)</f>
        <v>0</v>
      </c>
      <c r="BL489" s="23" t="s">
        <v>118</v>
      </c>
      <c r="BM489" s="23" t="s">
        <v>609</v>
      </c>
    </row>
    <row r="490" spans="2:65" s="1" customFormat="1" ht="31.5" customHeight="1" x14ac:dyDescent="0.3">
      <c r="B490" s="168"/>
      <c r="C490" s="208" t="s">
        <v>610</v>
      </c>
      <c r="D490" s="208" t="s">
        <v>258</v>
      </c>
      <c r="E490" s="209" t="s">
        <v>611</v>
      </c>
      <c r="F490" s="210" t="s">
        <v>999</v>
      </c>
      <c r="G490" s="211" t="s">
        <v>587</v>
      </c>
      <c r="H490" s="212">
        <v>2</v>
      </c>
      <c r="I490" s="213"/>
      <c r="J490" s="214">
        <f>ROUND(I490*H490,2)</f>
        <v>0</v>
      </c>
      <c r="K490" s="210" t="s">
        <v>5</v>
      </c>
      <c r="L490" s="215"/>
      <c r="M490" s="216" t="s">
        <v>5</v>
      </c>
      <c r="N490" s="217" t="s">
        <v>40</v>
      </c>
      <c r="O490" s="41"/>
      <c r="P490" s="178">
        <f>O490*H490</f>
        <v>0</v>
      </c>
      <c r="Q490" s="178">
        <v>0.02</v>
      </c>
      <c r="R490" s="178">
        <f>Q490*H490</f>
        <v>0.04</v>
      </c>
      <c r="S490" s="178">
        <v>0</v>
      </c>
      <c r="T490" s="179">
        <f>S490*H490</f>
        <v>0</v>
      </c>
      <c r="AR490" s="23" t="s">
        <v>182</v>
      </c>
      <c r="AT490" s="23" t="s">
        <v>258</v>
      </c>
      <c r="AU490" s="23" t="s">
        <v>81</v>
      </c>
      <c r="AY490" s="23" t="s">
        <v>113</v>
      </c>
      <c r="BE490" s="180">
        <f>IF(N490="základní",J490,0)</f>
        <v>0</v>
      </c>
      <c r="BF490" s="180">
        <f>IF(N490="snížená",J490,0)</f>
        <v>0</v>
      </c>
      <c r="BG490" s="180">
        <f>IF(N490="zákl. přenesená",J490,0)</f>
        <v>0</v>
      </c>
      <c r="BH490" s="180">
        <f>IF(N490="sníž. přenesená",J490,0)</f>
        <v>0</v>
      </c>
      <c r="BI490" s="180">
        <f>IF(N490="nulová",J490,0)</f>
        <v>0</v>
      </c>
      <c r="BJ490" s="23" t="s">
        <v>74</v>
      </c>
      <c r="BK490" s="180">
        <f>ROUND(I490*H490,2)</f>
        <v>0</v>
      </c>
      <c r="BL490" s="23" t="s">
        <v>118</v>
      </c>
      <c r="BM490" s="23" t="s">
        <v>612</v>
      </c>
    </row>
    <row r="491" spans="2:65" s="11" customFormat="1" x14ac:dyDescent="0.3">
      <c r="B491" s="181"/>
      <c r="D491" s="182" t="s">
        <v>129</v>
      </c>
      <c r="E491" s="183" t="s">
        <v>5</v>
      </c>
      <c r="F491" s="184" t="s">
        <v>285</v>
      </c>
      <c r="H491" s="185" t="s">
        <v>5</v>
      </c>
      <c r="I491" s="186"/>
      <c r="L491" s="181"/>
      <c r="M491" s="187"/>
      <c r="N491" s="188"/>
      <c r="O491" s="188"/>
      <c r="P491" s="188"/>
      <c r="Q491" s="188"/>
      <c r="R491" s="188"/>
      <c r="S491" s="188"/>
      <c r="T491" s="189"/>
      <c r="AT491" s="185" t="s">
        <v>129</v>
      </c>
      <c r="AU491" s="185" t="s">
        <v>81</v>
      </c>
      <c r="AV491" s="11" t="s">
        <v>74</v>
      </c>
      <c r="AW491" s="11" t="s">
        <v>33</v>
      </c>
      <c r="AX491" s="11" t="s">
        <v>69</v>
      </c>
      <c r="AY491" s="185" t="s">
        <v>113</v>
      </c>
    </row>
    <row r="492" spans="2:65" s="12" customFormat="1" x14ac:dyDescent="0.3">
      <c r="B492" s="190"/>
      <c r="D492" s="182" t="s">
        <v>129</v>
      </c>
      <c r="E492" s="191" t="s">
        <v>5</v>
      </c>
      <c r="F492" s="192" t="s">
        <v>81</v>
      </c>
      <c r="H492" s="193">
        <v>2</v>
      </c>
      <c r="I492" s="194"/>
      <c r="L492" s="190"/>
      <c r="M492" s="195"/>
      <c r="N492" s="196"/>
      <c r="O492" s="196"/>
      <c r="P492" s="196"/>
      <c r="Q492" s="196"/>
      <c r="R492" s="196"/>
      <c r="S492" s="196"/>
      <c r="T492" s="197"/>
      <c r="AT492" s="191" t="s">
        <v>129</v>
      </c>
      <c r="AU492" s="191" t="s">
        <v>81</v>
      </c>
      <c r="AV492" s="12" t="s">
        <v>81</v>
      </c>
      <c r="AW492" s="12" t="s">
        <v>33</v>
      </c>
      <c r="AX492" s="12" t="s">
        <v>69</v>
      </c>
      <c r="AY492" s="191" t="s">
        <v>113</v>
      </c>
    </row>
    <row r="493" spans="2:65" s="13" customFormat="1" x14ac:dyDescent="0.3">
      <c r="B493" s="198"/>
      <c r="D493" s="199" t="s">
        <v>129</v>
      </c>
      <c r="E493" s="200" t="s">
        <v>5</v>
      </c>
      <c r="F493" s="201" t="s">
        <v>132</v>
      </c>
      <c r="H493" s="202">
        <v>2</v>
      </c>
      <c r="I493" s="203"/>
      <c r="L493" s="198"/>
      <c r="M493" s="204"/>
      <c r="N493" s="205"/>
      <c r="O493" s="205"/>
      <c r="P493" s="205"/>
      <c r="Q493" s="205"/>
      <c r="R493" s="205"/>
      <c r="S493" s="205"/>
      <c r="T493" s="206"/>
      <c r="AT493" s="207" t="s">
        <v>129</v>
      </c>
      <c r="AU493" s="207" t="s">
        <v>81</v>
      </c>
      <c r="AV493" s="13" t="s">
        <v>118</v>
      </c>
      <c r="AW493" s="13" t="s">
        <v>33</v>
      </c>
      <c r="AX493" s="13" t="s">
        <v>74</v>
      </c>
      <c r="AY493" s="207" t="s">
        <v>113</v>
      </c>
    </row>
    <row r="494" spans="2:65" s="1" customFormat="1" ht="22.5" customHeight="1" x14ac:dyDescent="0.3">
      <c r="B494" s="168"/>
      <c r="C494" s="208" t="s">
        <v>613</v>
      </c>
      <c r="D494" s="208" t="s">
        <v>258</v>
      </c>
      <c r="E494" s="209" t="s">
        <v>614</v>
      </c>
      <c r="F494" s="210" t="s">
        <v>1000</v>
      </c>
      <c r="G494" s="211" t="s">
        <v>587</v>
      </c>
      <c r="H494" s="212">
        <v>3</v>
      </c>
      <c r="I494" s="213"/>
      <c r="J494" s="214">
        <f>ROUND(I494*H494,2)</f>
        <v>0</v>
      </c>
      <c r="K494" s="210" t="s">
        <v>5</v>
      </c>
      <c r="L494" s="215"/>
      <c r="M494" s="216" t="s">
        <v>5</v>
      </c>
      <c r="N494" s="217" t="s">
        <v>40</v>
      </c>
      <c r="O494" s="41"/>
      <c r="P494" s="178">
        <f>O494*H494</f>
        <v>0</v>
      </c>
      <c r="Q494" s="178">
        <v>8.0000000000000002E-3</v>
      </c>
      <c r="R494" s="178">
        <f>Q494*H494</f>
        <v>2.4E-2</v>
      </c>
      <c r="S494" s="178">
        <v>0</v>
      </c>
      <c r="T494" s="179">
        <f>S494*H494</f>
        <v>0</v>
      </c>
      <c r="AR494" s="23" t="s">
        <v>182</v>
      </c>
      <c r="AT494" s="23" t="s">
        <v>258</v>
      </c>
      <c r="AU494" s="23" t="s">
        <v>81</v>
      </c>
      <c r="AY494" s="23" t="s">
        <v>113</v>
      </c>
      <c r="BE494" s="180">
        <f>IF(N494="základní",J494,0)</f>
        <v>0</v>
      </c>
      <c r="BF494" s="180">
        <f>IF(N494="snížená",J494,0)</f>
        <v>0</v>
      </c>
      <c r="BG494" s="180">
        <f>IF(N494="zákl. přenesená",J494,0)</f>
        <v>0</v>
      </c>
      <c r="BH494" s="180">
        <f>IF(N494="sníž. přenesená",J494,0)</f>
        <v>0</v>
      </c>
      <c r="BI494" s="180">
        <f>IF(N494="nulová",J494,0)</f>
        <v>0</v>
      </c>
      <c r="BJ494" s="23" t="s">
        <v>74</v>
      </c>
      <c r="BK494" s="180">
        <f>ROUND(I494*H494,2)</f>
        <v>0</v>
      </c>
      <c r="BL494" s="23" t="s">
        <v>118</v>
      </c>
      <c r="BM494" s="23" t="s">
        <v>615</v>
      </c>
    </row>
    <row r="495" spans="2:65" s="1" customFormat="1" ht="31.5" customHeight="1" x14ac:dyDescent="0.3">
      <c r="B495" s="168"/>
      <c r="C495" s="208" t="s">
        <v>616</v>
      </c>
      <c r="D495" s="208" t="s">
        <v>258</v>
      </c>
      <c r="E495" s="209" t="s">
        <v>617</v>
      </c>
      <c r="F495" s="210" t="s">
        <v>1001</v>
      </c>
      <c r="G495" s="211" t="s">
        <v>587</v>
      </c>
      <c r="H495" s="212">
        <v>1</v>
      </c>
      <c r="I495" s="213"/>
      <c r="J495" s="214">
        <f>ROUND(I495*H495,2)</f>
        <v>0</v>
      </c>
      <c r="K495" s="210" t="s">
        <v>5</v>
      </c>
      <c r="L495" s="215"/>
      <c r="M495" s="216" t="s">
        <v>5</v>
      </c>
      <c r="N495" s="217" t="s">
        <v>40</v>
      </c>
      <c r="O495" s="41"/>
      <c r="P495" s="178">
        <f>O495*H495</f>
        <v>0</v>
      </c>
      <c r="Q495" s="178">
        <v>0.45</v>
      </c>
      <c r="R495" s="178">
        <f>Q495*H495</f>
        <v>0.45</v>
      </c>
      <c r="S495" s="178">
        <v>0</v>
      </c>
      <c r="T495" s="179">
        <f>S495*H495</f>
        <v>0</v>
      </c>
      <c r="AR495" s="23" t="s">
        <v>182</v>
      </c>
      <c r="AT495" s="23" t="s">
        <v>258</v>
      </c>
      <c r="AU495" s="23" t="s">
        <v>81</v>
      </c>
      <c r="AY495" s="23" t="s">
        <v>113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23" t="s">
        <v>74</v>
      </c>
      <c r="BK495" s="180">
        <f>ROUND(I495*H495,2)</f>
        <v>0</v>
      </c>
      <c r="BL495" s="23" t="s">
        <v>118</v>
      </c>
      <c r="BM495" s="23" t="s">
        <v>618</v>
      </c>
    </row>
    <row r="496" spans="2:65" s="1" customFormat="1" ht="31.5" customHeight="1" x14ac:dyDescent="0.3">
      <c r="B496" s="168"/>
      <c r="C496" s="208" t="s">
        <v>619</v>
      </c>
      <c r="D496" s="208" t="s">
        <v>258</v>
      </c>
      <c r="E496" s="209" t="s">
        <v>620</v>
      </c>
      <c r="F496" s="210" t="s">
        <v>1002</v>
      </c>
      <c r="G496" s="211" t="s">
        <v>587</v>
      </c>
      <c r="H496" s="212">
        <v>1</v>
      </c>
      <c r="I496" s="213"/>
      <c r="J496" s="214">
        <f>ROUND(I496*H496,2)</f>
        <v>0</v>
      </c>
      <c r="K496" s="210" t="s">
        <v>5</v>
      </c>
      <c r="L496" s="215"/>
      <c r="M496" s="216" t="s">
        <v>5</v>
      </c>
      <c r="N496" s="217" t="s">
        <v>40</v>
      </c>
      <c r="O496" s="41"/>
      <c r="P496" s="178">
        <f>O496*H496</f>
        <v>0</v>
      </c>
      <c r="Q496" s="178">
        <v>0.01</v>
      </c>
      <c r="R496" s="178">
        <f>Q496*H496</f>
        <v>0.01</v>
      </c>
      <c r="S496" s="178">
        <v>0</v>
      </c>
      <c r="T496" s="179">
        <f>S496*H496</f>
        <v>0</v>
      </c>
      <c r="AR496" s="23" t="s">
        <v>182</v>
      </c>
      <c r="AT496" s="23" t="s">
        <v>258</v>
      </c>
      <c r="AU496" s="23" t="s">
        <v>81</v>
      </c>
      <c r="AY496" s="23" t="s">
        <v>113</v>
      </c>
      <c r="BE496" s="180">
        <f>IF(N496="základní",J496,0)</f>
        <v>0</v>
      </c>
      <c r="BF496" s="180">
        <f>IF(N496="snížená",J496,0)</f>
        <v>0</v>
      </c>
      <c r="BG496" s="180">
        <f>IF(N496="zákl. přenesená",J496,0)</f>
        <v>0</v>
      </c>
      <c r="BH496" s="180">
        <f>IF(N496="sníž. přenesená",J496,0)</f>
        <v>0</v>
      </c>
      <c r="BI496" s="180">
        <f>IF(N496="nulová",J496,0)</f>
        <v>0</v>
      </c>
      <c r="BJ496" s="23" t="s">
        <v>74</v>
      </c>
      <c r="BK496" s="180">
        <f>ROUND(I496*H496,2)</f>
        <v>0</v>
      </c>
      <c r="BL496" s="23" t="s">
        <v>118</v>
      </c>
      <c r="BM496" s="23" t="s">
        <v>621</v>
      </c>
    </row>
    <row r="497" spans="2:65" s="11" customFormat="1" x14ac:dyDescent="0.3">
      <c r="B497" s="181"/>
      <c r="D497" s="182" t="s">
        <v>129</v>
      </c>
      <c r="E497" s="183" t="s">
        <v>5</v>
      </c>
      <c r="F497" s="184" t="s">
        <v>304</v>
      </c>
      <c r="H497" s="185" t="s">
        <v>5</v>
      </c>
      <c r="I497" s="186"/>
      <c r="L497" s="181"/>
      <c r="M497" s="187"/>
      <c r="N497" s="188"/>
      <c r="O497" s="188"/>
      <c r="P497" s="188"/>
      <c r="Q497" s="188"/>
      <c r="R497" s="188"/>
      <c r="S497" s="188"/>
      <c r="T497" s="189"/>
      <c r="AT497" s="185" t="s">
        <v>129</v>
      </c>
      <c r="AU497" s="185" t="s">
        <v>81</v>
      </c>
      <c r="AV497" s="11" t="s">
        <v>74</v>
      </c>
      <c r="AW497" s="11" t="s">
        <v>33</v>
      </c>
      <c r="AX497" s="11" t="s">
        <v>69</v>
      </c>
      <c r="AY497" s="185" t="s">
        <v>113</v>
      </c>
    </row>
    <row r="498" spans="2:65" s="12" customFormat="1" x14ac:dyDescent="0.3">
      <c r="B498" s="190"/>
      <c r="D498" s="182" t="s">
        <v>129</v>
      </c>
      <c r="E498" s="191" t="s">
        <v>5</v>
      </c>
      <c r="F498" s="192" t="s">
        <v>74</v>
      </c>
      <c r="H498" s="193">
        <v>1</v>
      </c>
      <c r="I498" s="194"/>
      <c r="L498" s="190"/>
      <c r="M498" s="195"/>
      <c r="N498" s="196"/>
      <c r="O498" s="196"/>
      <c r="P498" s="196"/>
      <c r="Q498" s="196"/>
      <c r="R498" s="196"/>
      <c r="S498" s="196"/>
      <c r="T498" s="197"/>
      <c r="AT498" s="191" t="s">
        <v>129</v>
      </c>
      <c r="AU498" s="191" t="s">
        <v>81</v>
      </c>
      <c r="AV498" s="12" t="s">
        <v>81</v>
      </c>
      <c r="AW498" s="12" t="s">
        <v>33</v>
      </c>
      <c r="AX498" s="12" t="s">
        <v>69</v>
      </c>
      <c r="AY498" s="191" t="s">
        <v>113</v>
      </c>
    </row>
    <row r="499" spans="2:65" s="13" customFormat="1" x14ac:dyDescent="0.3">
      <c r="B499" s="198"/>
      <c r="D499" s="199" t="s">
        <v>129</v>
      </c>
      <c r="E499" s="200" t="s">
        <v>5</v>
      </c>
      <c r="F499" s="201" t="s">
        <v>132</v>
      </c>
      <c r="H499" s="202">
        <v>1</v>
      </c>
      <c r="I499" s="203"/>
      <c r="L499" s="198"/>
      <c r="M499" s="204"/>
      <c r="N499" s="205"/>
      <c r="O499" s="205"/>
      <c r="P499" s="205"/>
      <c r="Q499" s="205"/>
      <c r="R499" s="205"/>
      <c r="S499" s="205"/>
      <c r="T499" s="206"/>
      <c r="AT499" s="207" t="s">
        <v>129</v>
      </c>
      <c r="AU499" s="207" t="s">
        <v>81</v>
      </c>
      <c r="AV499" s="13" t="s">
        <v>118</v>
      </c>
      <c r="AW499" s="13" t="s">
        <v>33</v>
      </c>
      <c r="AX499" s="13" t="s">
        <v>74</v>
      </c>
      <c r="AY499" s="207" t="s">
        <v>113</v>
      </c>
    </row>
    <row r="500" spans="2:65" s="1" customFormat="1" ht="22.5" customHeight="1" x14ac:dyDescent="0.3">
      <c r="B500" s="168"/>
      <c r="C500" s="208" t="s">
        <v>622</v>
      </c>
      <c r="D500" s="208" t="s">
        <v>258</v>
      </c>
      <c r="E500" s="209" t="s">
        <v>623</v>
      </c>
      <c r="F500" s="210" t="s">
        <v>1003</v>
      </c>
      <c r="G500" s="211" t="s">
        <v>587</v>
      </c>
      <c r="H500" s="212">
        <v>1</v>
      </c>
      <c r="I500" s="213"/>
      <c r="J500" s="214">
        <f>ROUND(I500*H500,2)</f>
        <v>0</v>
      </c>
      <c r="K500" s="210" t="s">
        <v>5</v>
      </c>
      <c r="L500" s="215"/>
      <c r="M500" s="216" t="s">
        <v>5</v>
      </c>
      <c r="N500" s="217" t="s">
        <v>40</v>
      </c>
      <c r="O500" s="41"/>
      <c r="P500" s="178">
        <f>O500*H500</f>
        <v>0</v>
      </c>
      <c r="Q500" s="178">
        <v>2.35</v>
      </c>
      <c r="R500" s="178">
        <f>Q500*H500</f>
        <v>2.35</v>
      </c>
      <c r="S500" s="178">
        <v>0</v>
      </c>
      <c r="T500" s="179">
        <f>S500*H500</f>
        <v>0</v>
      </c>
      <c r="AR500" s="23" t="s">
        <v>182</v>
      </c>
      <c r="AT500" s="23" t="s">
        <v>258</v>
      </c>
      <c r="AU500" s="23" t="s">
        <v>81</v>
      </c>
      <c r="AY500" s="23" t="s">
        <v>113</v>
      </c>
      <c r="BE500" s="180">
        <f>IF(N500="základní",J500,0)</f>
        <v>0</v>
      </c>
      <c r="BF500" s="180">
        <f>IF(N500="snížená",J500,0)</f>
        <v>0</v>
      </c>
      <c r="BG500" s="180">
        <f>IF(N500="zákl. přenesená",J500,0)</f>
        <v>0</v>
      </c>
      <c r="BH500" s="180">
        <f>IF(N500="sníž. přenesená",J500,0)</f>
        <v>0</v>
      </c>
      <c r="BI500" s="180">
        <f>IF(N500="nulová",J500,0)</f>
        <v>0</v>
      </c>
      <c r="BJ500" s="23" t="s">
        <v>74</v>
      </c>
      <c r="BK500" s="180">
        <f>ROUND(I500*H500,2)</f>
        <v>0</v>
      </c>
      <c r="BL500" s="23" t="s">
        <v>118</v>
      </c>
      <c r="BM500" s="23" t="s">
        <v>624</v>
      </c>
    </row>
    <row r="501" spans="2:65" s="12" customFormat="1" x14ac:dyDescent="0.3">
      <c r="B501" s="190"/>
      <c r="D501" s="182" t="s">
        <v>129</v>
      </c>
      <c r="E501" s="191" t="s">
        <v>5</v>
      </c>
      <c r="F501" s="192" t="s">
        <v>5</v>
      </c>
      <c r="H501" s="193">
        <v>0</v>
      </c>
      <c r="I501" s="194"/>
      <c r="L501" s="190"/>
      <c r="M501" s="195"/>
      <c r="N501" s="196"/>
      <c r="O501" s="196"/>
      <c r="P501" s="196"/>
      <c r="Q501" s="196"/>
      <c r="R501" s="196"/>
      <c r="S501" s="196"/>
      <c r="T501" s="197"/>
      <c r="AT501" s="191" t="s">
        <v>129</v>
      </c>
      <c r="AU501" s="191" t="s">
        <v>81</v>
      </c>
      <c r="AV501" s="12" t="s">
        <v>81</v>
      </c>
      <c r="AW501" s="12" t="s">
        <v>33</v>
      </c>
      <c r="AX501" s="12" t="s">
        <v>69</v>
      </c>
      <c r="AY501" s="191" t="s">
        <v>113</v>
      </c>
    </row>
    <row r="502" spans="2:65" s="11" customFormat="1" x14ac:dyDescent="0.3">
      <c r="B502" s="181"/>
      <c r="D502" s="182" t="s">
        <v>129</v>
      </c>
      <c r="E502" s="183" t="s">
        <v>5</v>
      </c>
      <c r="F502" s="184" t="s">
        <v>625</v>
      </c>
      <c r="H502" s="185" t="s">
        <v>5</v>
      </c>
      <c r="I502" s="186"/>
      <c r="L502" s="181"/>
      <c r="M502" s="187"/>
      <c r="N502" s="188"/>
      <c r="O502" s="188"/>
      <c r="P502" s="188"/>
      <c r="Q502" s="188"/>
      <c r="R502" s="188"/>
      <c r="S502" s="188"/>
      <c r="T502" s="189"/>
      <c r="AT502" s="185" t="s">
        <v>129</v>
      </c>
      <c r="AU502" s="185" t="s">
        <v>81</v>
      </c>
      <c r="AV502" s="11" t="s">
        <v>74</v>
      </c>
      <c r="AW502" s="11" t="s">
        <v>33</v>
      </c>
      <c r="AX502" s="11" t="s">
        <v>69</v>
      </c>
      <c r="AY502" s="185" t="s">
        <v>113</v>
      </c>
    </row>
    <row r="503" spans="2:65" s="11" customFormat="1" x14ac:dyDescent="0.3">
      <c r="B503" s="181"/>
      <c r="D503" s="182" t="s">
        <v>129</v>
      </c>
      <c r="E503" s="183" t="s">
        <v>5</v>
      </c>
      <c r="F503" s="184" t="s">
        <v>626</v>
      </c>
      <c r="H503" s="185" t="s">
        <v>5</v>
      </c>
      <c r="I503" s="186"/>
      <c r="L503" s="181"/>
      <c r="M503" s="187"/>
      <c r="N503" s="188"/>
      <c r="O503" s="188"/>
      <c r="P503" s="188"/>
      <c r="Q503" s="188"/>
      <c r="R503" s="188"/>
      <c r="S503" s="188"/>
      <c r="T503" s="189"/>
      <c r="AT503" s="185" t="s">
        <v>129</v>
      </c>
      <c r="AU503" s="185" t="s">
        <v>81</v>
      </c>
      <c r="AV503" s="11" t="s">
        <v>74</v>
      </c>
      <c r="AW503" s="11" t="s">
        <v>33</v>
      </c>
      <c r="AX503" s="11" t="s">
        <v>69</v>
      </c>
      <c r="AY503" s="185" t="s">
        <v>113</v>
      </c>
    </row>
    <row r="504" spans="2:65" s="11" customFormat="1" x14ac:dyDescent="0.3">
      <c r="B504" s="181"/>
      <c r="D504" s="182" t="s">
        <v>129</v>
      </c>
      <c r="E504" s="183" t="s">
        <v>5</v>
      </c>
      <c r="F504" s="184" t="s">
        <v>627</v>
      </c>
      <c r="H504" s="185" t="s">
        <v>5</v>
      </c>
      <c r="I504" s="186"/>
      <c r="L504" s="181"/>
      <c r="M504" s="187"/>
      <c r="N504" s="188"/>
      <c r="O504" s="188"/>
      <c r="P504" s="188"/>
      <c r="Q504" s="188"/>
      <c r="R504" s="188"/>
      <c r="S504" s="188"/>
      <c r="T504" s="189"/>
      <c r="AT504" s="185" t="s">
        <v>129</v>
      </c>
      <c r="AU504" s="185" t="s">
        <v>81</v>
      </c>
      <c r="AV504" s="11" t="s">
        <v>74</v>
      </c>
      <c r="AW504" s="11" t="s">
        <v>33</v>
      </c>
      <c r="AX504" s="11" t="s">
        <v>69</v>
      </c>
      <c r="AY504" s="185" t="s">
        <v>113</v>
      </c>
    </row>
    <row r="505" spans="2:65" s="11" customFormat="1" x14ac:dyDescent="0.3">
      <c r="B505" s="181"/>
      <c r="D505" s="182" t="s">
        <v>129</v>
      </c>
      <c r="E505" s="183" t="s">
        <v>5</v>
      </c>
      <c r="F505" s="184" t="s">
        <v>628</v>
      </c>
      <c r="H505" s="185" t="s">
        <v>5</v>
      </c>
      <c r="I505" s="186"/>
      <c r="L505" s="181"/>
      <c r="M505" s="187"/>
      <c r="N505" s="188"/>
      <c r="O505" s="188"/>
      <c r="P505" s="188"/>
      <c r="Q505" s="188"/>
      <c r="R505" s="188"/>
      <c r="S505" s="188"/>
      <c r="T505" s="189"/>
      <c r="AT505" s="185" t="s">
        <v>129</v>
      </c>
      <c r="AU505" s="185" t="s">
        <v>81</v>
      </c>
      <c r="AV505" s="11" t="s">
        <v>74</v>
      </c>
      <c r="AW505" s="11" t="s">
        <v>33</v>
      </c>
      <c r="AX505" s="11" t="s">
        <v>69</v>
      </c>
      <c r="AY505" s="185" t="s">
        <v>113</v>
      </c>
    </row>
    <row r="506" spans="2:65" s="11" customFormat="1" x14ac:dyDescent="0.3">
      <c r="B506" s="181"/>
      <c r="D506" s="182" t="s">
        <v>129</v>
      </c>
      <c r="E506" s="183" t="s">
        <v>5</v>
      </c>
      <c r="F506" s="184" t="s">
        <v>629</v>
      </c>
      <c r="H506" s="185" t="s">
        <v>5</v>
      </c>
      <c r="I506" s="186"/>
      <c r="L506" s="181"/>
      <c r="M506" s="187"/>
      <c r="N506" s="188"/>
      <c r="O506" s="188"/>
      <c r="P506" s="188"/>
      <c r="Q506" s="188"/>
      <c r="R506" s="188"/>
      <c r="S506" s="188"/>
      <c r="T506" s="189"/>
      <c r="AT506" s="185" t="s">
        <v>129</v>
      </c>
      <c r="AU506" s="185" t="s">
        <v>81</v>
      </c>
      <c r="AV506" s="11" t="s">
        <v>74</v>
      </c>
      <c r="AW506" s="11" t="s">
        <v>33</v>
      </c>
      <c r="AX506" s="11" t="s">
        <v>69</v>
      </c>
      <c r="AY506" s="185" t="s">
        <v>113</v>
      </c>
    </row>
    <row r="507" spans="2:65" s="11" customFormat="1" x14ac:dyDescent="0.3">
      <c r="B507" s="181"/>
      <c r="D507" s="182" t="s">
        <v>129</v>
      </c>
      <c r="E507" s="183" t="s">
        <v>5</v>
      </c>
      <c r="F507" s="184" t="s">
        <v>630</v>
      </c>
      <c r="H507" s="185" t="s">
        <v>5</v>
      </c>
      <c r="I507" s="186"/>
      <c r="L507" s="181"/>
      <c r="M507" s="187"/>
      <c r="N507" s="188"/>
      <c r="O507" s="188"/>
      <c r="P507" s="188"/>
      <c r="Q507" s="188"/>
      <c r="R507" s="188"/>
      <c r="S507" s="188"/>
      <c r="T507" s="189"/>
      <c r="AT507" s="185" t="s">
        <v>129</v>
      </c>
      <c r="AU507" s="185" t="s">
        <v>81</v>
      </c>
      <c r="AV507" s="11" t="s">
        <v>74</v>
      </c>
      <c r="AW507" s="11" t="s">
        <v>33</v>
      </c>
      <c r="AX507" s="11" t="s">
        <v>69</v>
      </c>
      <c r="AY507" s="185" t="s">
        <v>113</v>
      </c>
    </row>
    <row r="508" spans="2:65" s="11" customFormat="1" x14ac:dyDescent="0.3">
      <c r="B508" s="181"/>
      <c r="D508" s="182" t="s">
        <v>129</v>
      </c>
      <c r="E508" s="183" t="s">
        <v>5</v>
      </c>
      <c r="F508" s="184" t="s">
        <v>631</v>
      </c>
      <c r="H508" s="185" t="s">
        <v>5</v>
      </c>
      <c r="I508" s="186"/>
      <c r="L508" s="181"/>
      <c r="M508" s="187"/>
      <c r="N508" s="188"/>
      <c r="O508" s="188"/>
      <c r="P508" s="188"/>
      <c r="Q508" s="188"/>
      <c r="R508" s="188"/>
      <c r="S508" s="188"/>
      <c r="T508" s="189"/>
      <c r="AT508" s="185" t="s">
        <v>129</v>
      </c>
      <c r="AU508" s="185" t="s">
        <v>81</v>
      </c>
      <c r="AV508" s="11" t="s">
        <v>74</v>
      </c>
      <c r="AW508" s="11" t="s">
        <v>33</v>
      </c>
      <c r="AX508" s="11" t="s">
        <v>69</v>
      </c>
      <c r="AY508" s="185" t="s">
        <v>113</v>
      </c>
    </row>
    <row r="509" spans="2:65" s="11" customFormat="1" x14ac:dyDescent="0.3">
      <c r="B509" s="181"/>
      <c r="D509" s="182" t="s">
        <v>129</v>
      </c>
      <c r="E509" s="183" t="s">
        <v>5</v>
      </c>
      <c r="F509" s="184" t="s">
        <v>632</v>
      </c>
      <c r="H509" s="185" t="s">
        <v>5</v>
      </c>
      <c r="I509" s="186"/>
      <c r="L509" s="181"/>
      <c r="M509" s="187"/>
      <c r="N509" s="188"/>
      <c r="O509" s="188"/>
      <c r="P509" s="188"/>
      <c r="Q509" s="188"/>
      <c r="R509" s="188"/>
      <c r="S509" s="188"/>
      <c r="T509" s="189"/>
      <c r="AT509" s="185" t="s">
        <v>129</v>
      </c>
      <c r="AU509" s="185" t="s">
        <v>81</v>
      </c>
      <c r="AV509" s="11" t="s">
        <v>74</v>
      </c>
      <c r="AW509" s="11" t="s">
        <v>33</v>
      </c>
      <c r="AX509" s="11" t="s">
        <v>69</v>
      </c>
      <c r="AY509" s="185" t="s">
        <v>113</v>
      </c>
    </row>
    <row r="510" spans="2:65" s="11" customFormat="1" x14ac:dyDescent="0.3">
      <c r="B510" s="181"/>
      <c r="D510" s="182" t="s">
        <v>129</v>
      </c>
      <c r="E510" s="183" t="s">
        <v>5</v>
      </c>
      <c r="F510" s="184" t="s">
        <v>633</v>
      </c>
      <c r="H510" s="185" t="s">
        <v>5</v>
      </c>
      <c r="I510" s="186"/>
      <c r="L510" s="181"/>
      <c r="M510" s="187"/>
      <c r="N510" s="188"/>
      <c r="O510" s="188"/>
      <c r="P510" s="188"/>
      <c r="Q510" s="188"/>
      <c r="R510" s="188"/>
      <c r="S510" s="188"/>
      <c r="T510" s="189"/>
      <c r="AT510" s="185" t="s">
        <v>129</v>
      </c>
      <c r="AU510" s="185" t="s">
        <v>81</v>
      </c>
      <c r="AV510" s="11" t="s">
        <v>74</v>
      </c>
      <c r="AW510" s="11" t="s">
        <v>33</v>
      </c>
      <c r="AX510" s="11" t="s">
        <v>69</v>
      </c>
      <c r="AY510" s="185" t="s">
        <v>113</v>
      </c>
    </row>
    <row r="511" spans="2:65" s="11" customFormat="1" x14ac:dyDescent="0.3">
      <c r="B511" s="181"/>
      <c r="D511" s="182" t="s">
        <v>129</v>
      </c>
      <c r="E511" s="183" t="s">
        <v>5</v>
      </c>
      <c r="F511" s="184" t="s">
        <v>634</v>
      </c>
      <c r="H511" s="185" t="s">
        <v>5</v>
      </c>
      <c r="I511" s="186"/>
      <c r="L511" s="181"/>
      <c r="M511" s="187"/>
      <c r="N511" s="188"/>
      <c r="O511" s="188"/>
      <c r="P511" s="188"/>
      <c r="Q511" s="188"/>
      <c r="R511" s="188"/>
      <c r="S511" s="188"/>
      <c r="T511" s="189"/>
      <c r="AT511" s="185" t="s">
        <v>129</v>
      </c>
      <c r="AU511" s="185" t="s">
        <v>81</v>
      </c>
      <c r="AV511" s="11" t="s">
        <v>74</v>
      </c>
      <c r="AW511" s="11" t="s">
        <v>33</v>
      </c>
      <c r="AX511" s="11" t="s">
        <v>69</v>
      </c>
      <c r="AY511" s="185" t="s">
        <v>113</v>
      </c>
    </row>
    <row r="512" spans="2:65" s="11" customFormat="1" ht="27" x14ac:dyDescent="0.3">
      <c r="B512" s="181"/>
      <c r="D512" s="182" t="s">
        <v>129</v>
      </c>
      <c r="E512" s="183" t="s">
        <v>5</v>
      </c>
      <c r="F512" s="184" t="s">
        <v>635</v>
      </c>
      <c r="H512" s="185" t="s">
        <v>5</v>
      </c>
      <c r="I512" s="186"/>
      <c r="L512" s="181"/>
      <c r="M512" s="187"/>
      <c r="N512" s="188"/>
      <c r="O512" s="188"/>
      <c r="P512" s="188"/>
      <c r="Q512" s="188"/>
      <c r="R512" s="188"/>
      <c r="S512" s="188"/>
      <c r="T512" s="189"/>
      <c r="AT512" s="185" t="s">
        <v>129</v>
      </c>
      <c r="AU512" s="185" t="s">
        <v>81</v>
      </c>
      <c r="AV512" s="11" t="s">
        <v>74</v>
      </c>
      <c r="AW512" s="11" t="s">
        <v>33</v>
      </c>
      <c r="AX512" s="11" t="s">
        <v>69</v>
      </c>
      <c r="AY512" s="185" t="s">
        <v>113</v>
      </c>
    </row>
    <row r="513" spans="2:65" s="11" customFormat="1" x14ac:dyDescent="0.3">
      <c r="B513" s="181"/>
      <c r="D513" s="182" t="s">
        <v>129</v>
      </c>
      <c r="E513" s="183" t="s">
        <v>5</v>
      </c>
      <c r="F513" s="184" t="s">
        <v>636</v>
      </c>
      <c r="H513" s="185" t="s">
        <v>5</v>
      </c>
      <c r="I513" s="186"/>
      <c r="L513" s="181"/>
      <c r="M513" s="187"/>
      <c r="N513" s="188"/>
      <c r="O513" s="188"/>
      <c r="P513" s="188"/>
      <c r="Q513" s="188"/>
      <c r="R513" s="188"/>
      <c r="S513" s="188"/>
      <c r="T513" s="189"/>
      <c r="AT513" s="185" t="s">
        <v>129</v>
      </c>
      <c r="AU513" s="185" t="s">
        <v>81</v>
      </c>
      <c r="AV513" s="11" t="s">
        <v>74</v>
      </c>
      <c r="AW513" s="11" t="s">
        <v>33</v>
      </c>
      <c r="AX513" s="11" t="s">
        <v>69</v>
      </c>
      <c r="AY513" s="185" t="s">
        <v>113</v>
      </c>
    </row>
    <row r="514" spans="2:65" s="11" customFormat="1" x14ac:dyDescent="0.3">
      <c r="B514" s="181"/>
      <c r="D514" s="182" t="s">
        <v>129</v>
      </c>
      <c r="E514" s="183" t="s">
        <v>5</v>
      </c>
      <c r="F514" s="184" t="s">
        <v>637</v>
      </c>
      <c r="H514" s="185" t="s">
        <v>5</v>
      </c>
      <c r="I514" s="186"/>
      <c r="L514" s="181"/>
      <c r="M514" s="187"/>
      <c r="N514" s="188"/>
      <c r="O514" s="188"/>
      <c r="P514" s="188"/>
      <c r="Q514" s="188"/>
      <c r="R514" s="188"/>
      <c r="S514" s="188"/>
      <c r="T514" s="189"/>
      <c r="AT514" s="185" t="s">
        <v>129</v>
      </c>
      <c r="AU514" s="185" t="s">
        <v>81</v>
      </c>
      <c r="AV514" s="11" t="s">
        <v>74</v>
      </c>
      <c r="AW514" s="11" t="s">
        <v>33</v>
      </c>
      <c r="AX514" s="11" t="s">
        <v>69</v>
      </c>
      <c r="AY514" s="185" t="s">
        <v>113</v>
      </c>
    </row>
    <row r="515" spans="2:65" s="11" customFormat="1" x14ac:dyDescent="0.3">
      <c r="B515" s="181"/>
      <c r="D515" s="182" t="s">
        <v>129</v>
      </c>
      <c r="E515" s="183" t="s">
        <v>5</v>
      </c>
      <c r="F515" s="184" t="s">
        <v>638</v>
      </c>
      <c r="H515" s="185" t="s">
        <v>5</v>
      </c>
      <c r="I515" s="186"/>
      <c r="L515" s="181"/>
      <c r="M515" s="187"/>
      <c r="N515" s="188"/>
      <c r="O515" s="188"/>
      <c r="P515" s="188"/>
      <c r="Q515" s="188"/>
      <c r="R515" s="188"/>
      <c r="S515" s="188"/>
      <c r="T515" s="189"/>
      <c r="AT515" s="185" t="s">
        <v>129</v>
      </c>
      <c r="AU515" s="185" t="s">
        <v>81</v>
      </c>
      <c r="AV515" s="11" t="s">
        <v>74</v>
      </c>
      <c r="AW515" s="11" t="s">
        <v>33</v>
      </c>
      <c r="AX515" s="11" t="s">
        <v>69</v>
      </c>
      <c r="AY515" s="185" t="s">
        <v>113</v>
      </c>
    </row>
    <row r="516" spans="2:65" s="11" customFormat="1" x14ac:dyDescent="0.3">
      <c r="B516" s="181"/>
      <c r="D516" s="182" t="s">
        <v>129</v>
      </c>
      <c r="E516" s="183" t="s">
        <v>5</v>
      </c>
      <c r="F516" s="184" t="s">
        <v>639</v>
      </c>
      <c r="H516" s="185" t="s">
        <v>5</v>
      </c>
      <c r="I516" s="186"/>
      <c r="L516" s="181"/>
      <c r="M516" s="187"/>
      <c r="N516" s="188"/>
      <c r="O516" s="188"/>
      <c r="P516" s="188"/>
      <c r="Q516" s="188"/>
      <c r="R516" s="188"/>
      <c r="S516" s="188"/>
      <c r="T516" s="189"/>
      <c r="AT516" s="185" t="s">
        <v>129</v>
      </c>
      <c r="AU516" s="185" t="s">
        <v>81</v>
      </c>
      <c r="AV516" s="11" t="s">
        <v>74</v>
      </c>
      <c r="AW516" s="11" t="s">
        <v>33</v>
      </c>
      <c r="AX516" s="11" t="s">
        <v>69</v>
      </c>
      <c r="AY516" s="185" t="s">
        <v>113</v>
      </c>
    </row>
    <row r="517" spans="2:65" s="11" customFormat="1" x14ac:dyDescent="0.3">
      <c r="B517" s="181"/>
      <c r="D517" s="182" t="s">
        <v>129</v>
      </c>
      <c r="E517" s="183" t="s">
        <v>5</v>
      </c>
      <c r="F517" s="184" t="s">
        <v>640</v>
      </c>
      <c r="H517" s="185" t="s">
        <v>5</v>
      </c>
      <c r="I517" s="186"/>
      <c r="L517" s="181"/>
      <c r="M517" s="187"/>
      <c r="N517" s="188"/>
      <c r="O517" s="188"/>
      <c r="P517" s="188"/>
      <c r="Q517" s="188"/>
      <c r="R517" s="188"/>
      <c r="S517" s="188"/>
      <c r="T517" s="189"/>
      <c r="AT517" s="185" t="s">
        <v>129</v>
      </c>
      <c r="AU517" s="185" t="s">
        <v>81</v>
      </c>
      <c r="AV517" s="11" t="s">
        <v>74</v>
      </c>
      <c r="AW517" s="11" t="s">
        <v>33</v>
      </c>
      <c r="AX517" s="11" t="s">
        <v>69</v>
      </c>
      <c r="AY517" s="185" t="s">
        <v>113</v>
      </c>
    </row>
    <row r="518" spans="2:65" s="11" customFormat="1" x14ac:dyDescent="0.3">
      <c r="B518" s="181"/>
      <c r="D518" s="182" t="s">
        <v>129</v>
      </c>
      <c r="E518" s="183" t="s">
        <v>5</v>
      </c>
      <c r="F518" s="184" t="s">
        <v>641</v>
      </c>
      <c r="H518" s="185" t="s">
        <v>5</v>
      </c>
      <c r="I518" s="186"/>
      <c r="L518" s="181"/>
      <c r="M518" s="187"/>
      <c r="N518" s="188"/>
      <c r="O518" s="188"/>
      <c r="P518" s="188"/>
      <c r="Q518" s="188"/>
      <c r="R518" s="188"/>
      <c r="S518" s="188"/>
      <c r="T518" s="189"/>
      <c r="AT518" s="185" t="s">
        <v>129</v>
      </c>
      <c r="AU518" s="185" t="s">
        <v>81</v>
      </c>
      <c r="AV518" s="11" t="s">
        <v>74</v>
      </c>
      <c r="AW518" s="11" t="s">
        <v>33</v>
      </c>
      <c r="AX518" s="11" t="s">
        <v>69</v>
      </c>
      <c r="AY518" s="185" t="s">
        <v>113</v>
      </c>
    </row>
    <row r="519" spans="2:65" s="11" customFormat="1" ht="27" x14ac:dyDescent="0.3">
      <c r="B519" s="181"/>
      <c r="D519" s="182" t="s">
        <v>129</v>
      </c>
      <c r="E519" s="183" t="s">
        <v>5</v>
      </c>
      <c r="F519" s="184" t="s">
        <v>642</v>
      </c>
      <c r="H519" s="185" t="s">
        <v>5</v>
      </c>
      <c r="I519" s="186"/>
      <c r="L519" s="181"/>
      <c r="M519" s="187"/>
      <c r="N519" s="188"/>
      <c r="O519" s="188"/>
      <c r="P519" s="188"/>
      <c r="Q519" s="188"/>
      <c r="R519" s="188"/>
      <c r="S519" s="188"/>
      <c r="T519" s="189"/>
      <c r="AT519" s="185" t="s">
        <v>129</v>
      </c>
      <c r="AU519" s="185" t="s">
        <v>81</v>
      </c>
      <c r="AV519" s="11" t="s">
        <v>74</v>
      </c>
      <c r="AW519" s="11" t="s">
        <v>33</v>
      </c>
      <c r="AX519" s="11" t="s">
        <v>69</v>
      </c>
      <c r="AY519" s="185" t="s">
        <v>113</v>
      </c>
    </row>
    <row r="520" spans="2:65" s="11" customFormat="1" x14ac:dyDescent="0.3">
      <c r="B520" s="181"/>
      <c r="D520" s="182" t="s">
        <v>129</v>
      </c>
      <c r="E520" s="183" t="s">
        <v>5</v>
      </c>
      <c r="F520" s="184" t="s">
        <v>643</v>
      </c>
      <c r="H520" s="185" t="s">
        <v>5</v>
      </c>
      <c r="I520" s="186"/>
      <c r="L520" s="181"/>
      <c r="M520" s="187"/>
      <c r="N520" s="188"/>
      <c r="O520" s="188"/>
      <c r="P520" s="188"/>
      <c r="Q520" s="188"/>
      <c r="R520" s="188"/>
      <c r="S520" s="188"/>
      <c r="T520" s="189"/>
      <c r="AT520" s="185" t="s">
        <v>129</v>
      </c>
      <c r="AU520" s="185" t="s">
        <v>81</v>
      </c>
      <c r="AV520" s="11" t="s">
        <v>74</v>
      </c>
      <c r="AW520" s="11" t="s">
        <v>33</v>
      </c>
      <c r="AX520" s="11" t="s">
        <v>69</v>
      </c>
      <c r="AY520" s="185" t="s">
        <v>113</v>
      </c>
    </row>
    <row r="521" spans="2:65" s="12" customFormat="1" x14ac:dyDescent="0.3">
      <c r="B521" s="190"/>
      <c r="D521" s="182" t="s">
        <v>129</v>
      </c>
      <c r="E521" s="191" t="s">
        <v>5</v>
      </c>
      <c r="F521" s="192" t="s">
        <v>74</v>
      </c>
      <c r="H521" s="193">
        <v>1</v>
      </c>
      <c r="I521" s="194"/>
      <c r="L521" s="190"/>
      <c r="M521" s="195"/>
      <c r="N521" s="196"/>
      <c r="O521" s="196"/>
      <c r="P521" s="196"/>
      <c r="Q521" s="196"/>
      <c r="R521" s="196"/>
      <c r="S521" s="196"/>
      <c r="T521" s="197"/>
      <c r="AT521" s="191" t="s">
        <v>129</v>
      </c>
      <c r="AU521" s="191" t="s">
        <v>81</v>
      </c>
      <c r="AV521" s="12" t="s">
        <v>81</v>
      </c>
      <c r="AW521" s="12" t="s">
        <v>33</v>
      </c>
      <c r="AX521" s="12" t="s">
        <v>69</v>
      </c>
      <c r="AY521" s="191" t="s">
        <v>113</v>
      </c>
    </row>
    <row r="522" spans="2:65" s="13" customFormat="1" x14ac:dyDescent="0.3">
      <c r="B522" s="198"/>
      <c r="D522" s="199" t="s">
        <v>129</v>
      </c>
      <c r="E522" s="200" t="s">
        <v>5</v>
      </c>
      <c r="F522" s="201" t="s">
        <v>132</v>
      </c>
      <c r="H522" s="202">
        <v>1</v>
      </c>
      <c r="I522" s="203"/>
      <c r="L522" s="198"/>
      <c r="M522" s="204"/>
      <c r="N522" s="205"/>
      <c r="O522" s="205"/>
      <c r="P522" s="205"/>
      <c r="Q522" s="205"/>
      <c r="R522" s="205"/>
      <c r="S522" s="205"/>
      <c r="T522" s="206"/>
      <c r="AT522" s="207" t="s">
        <v>129</v>
      </c>
      <c r="AU522" s="207" t="s">
        <v>81</v>
      </c>
      <c r="AV522" s="13" t="s">
        <v>118</v>
      </c>
      <c r="AW522" s="13" t="s">
        <v>33</v>
      </c>
      <c r="AX522" s="13" t="s">
        <v>74</v>
      </c>
      <c r="AY522" s="207" t="s">
        <v>113</v>
      </c>
    </row>
    <row r="523" spans="2:65" s="1" customFormat="1" ht="22.5" customHeight="1" x14ac:dyDescent="0.3">
      <c r="B523" s="168"/>
      <c r="C523" s="208" t="s">
        <v>644</v>
      </c>
      <c r="D523" s="208" t="s">
        <v>258</v>
      </c>
      <c r="E523" s="209" t="s">
        <v>645</v>
      </c>
      <c r="F523" s="210" t="s">
        <v>1004</v>
      </c>
      <c r="G523" s="211" t="s">
        <v>587</v>
      </c>
      <c r="H523" s="212">
        <v>1</v>
      </c>
      <c r="I523" s="213"/>
      <c r="J523" s="214">
        <f>ROUND(I523*H523,2)</f>
        <v>0</v>
      </c>
      <c r="K523" s="210" t="s">
        <v>5</v>
      </c>
      <c r="L523" s="215"/>
      <c r="M523" s="216" t="s">
        <v>5</v>
      </c>
      <c r="N523" s="217" t="s">
        <v>40</v>
      </c>
      <c r="O523" s="41"/>
      <c r="P523" s="178">
        <f>O523*H523</f>
        <v>0</v>
      </c>
      <c r="Q523" s="178">
        <v>0.44</v>
      </c>
      <c r="R523" s="178">
        <f>Q523*H523</f>
        <v>0.44</v>
      </c>
      <c r="S523" s="178">
        <v>0</v>
      </c>
      <c r="T523" s="179">
        <f>S523*H523</f>
        <v>0</v>
      </c>
      <c r="AR523" s="23" t="s">
        <v>182</v>
      </c>
      <c r="AT523" s="23" t="s">
        <v>258</v>
      </c>
      <c r="AU523" s="23" t="s">
        <v>81</v>
      </c>
      <c r="AY523" s="23" t="s">
        <v>113</v>
      </c>
      <c r="BE523" s="180">
        <f>IF(N523="základní",J523,0)</f>
        <v>0</v>
      </c>
      <c r="BF523" s="180">
        <f>IF(N523="snížená",J523,0)</f>
        <v>0</v>
      </c>
      <c r="BG523" s="180">
        <f>IF(N523="zákl. přenesená",J523,0)</f>
        <v>0</v>
      </c>
      <c r="BH523" s="180">
        <f>IF(N523="sníž. přenesená",J523,0)</f>
        <v>0</v>
      </c>
      <c r="BI523" s="180">
        <f>IF(N523="nulová",J523,0)</f>
        <v>0</v>
      </c>
      <c r="BJ523" s="23" t="s">
        <v>74</v>
      </c>
      <c r="BK523" s="180">
        <f>ROUND(I523*H523,2)</f>
        <v>0</v>
      </c>
      <c r="BL523" s="23" t="s">
        <v>118</v>
      </c>
      <c r="BM523" s="23" t="s">
        <v>646</v>
      </c>
    </row>
    <row r="524" spans="2:65" s="12" customFormat="1" x14ac:dyDescent="0.3">
      <c r="B524" s="190"/>
      <c r="D524" s="182" t="s">
        <v>129</v>
      </c>
      <c r="E524" s="191" t="s">
        <v>5</v>
      </c>
      <c r="F524" s="192" t="s">
        <v>5</v>
      </c>
      <c r="H524" s="193">
        <v>0</v>
      </c>
      <c r="I524" s="194"/>
      <c r="L524" s="190"/>
      <c r="M524" s="195"/>
      <c r="N524" s="196"/>
      <c r="O524" s="196"/>
      <c r="P524" s="196"/>
      <c r="Q524" s="196"/>
      <c r="R524" s="196"/>
      <c r="S524" s="196"/>
      <c r="T524" s="197"/>
      <c r="AT524" s="191" t="s">
        <v>129</v>
      </c>
      <c r="AU524" s="191" t="s">
        <v>81</v>
      </c>
      <c r="AV524" s="12" t="s">
        <v>81</v>
      </c>
      <c r="AW524" s="12" t="s">
        <v>33</v>
      </c>
      <c r="AX524" s="12" t="s">
        <v>69</v>
      </c>
      <c r="AY524" s="191" t="s">
        <v>113</v>
      </c>
    </row>
    <row r="525" spans="2:65" s="11" customFormat="1" x14ac:dyDescent="0.3">
      <c r="B525" s="181"/>
      <c r="D525" s="182" t="s">
        <v>129</v>
      </c>
      <c r="E525" s="183" t="s">
        <v>5</v>
      </c>
      <c r="F525" s="184" t="s">
        <v>647</v>
      </c>
      <c r="H525" s="185" t="s">
        <v>5</v>
      </c>
      <c r="I525" s="186"/>
      <c r="L525" s="181"/>
      <c r="M525" s="187"/>
      <c r="N525" s="188"/>
      <c r="O525" s="188"/>
      <c r="P525" s="188"/>
      <c r="Q525" s="188"/>
      <c r="R525" s="188"/>
      <c r="S525" s="188"/>
      <c r="T525" s="189"/>
      <c r="AT525" s="185" t="s">
        <v>129</v>
      </c>
      <c r="AU525" s="185" t="s">
        <v>81</v>
      </c>
      <c r="AV525" s="11" t="s">
        <v>74</v>
      </c>
      <c r="AW525" s="11" t="s">
        <v>33</v>
      </c>
      <c r="AX525" s="11" t="s">
        <v>69</v>
      </c>
      <c r="AY525" s="185" t="s">
        <v>113</v>
      </c>
    </row>
    <row r="526" spans="2:65" s="11" customFormat="1" x14ac:dyDescent="0.3">
      <c r="B526" s="181"/>
      <c r="D526" s="182" t="s">
        <v>129</v>
      </c>
      <c r="E526" s="183" t="s">
        <v>5</v>
      </c>
      <c r="F526" s="184" t="s">
        <v>648</v>
      </c>
      <c r="H526" s="185" t="s">
        <v>5</v>
      </c>
      <c r="I526" s="186"/>
      <c r="L526" s="181"/>
      <c r="M526" s="187"/>
      <c r="N526" s="188"/>
      <c r="O526" s="188"/>
      <c r="P526" s="188"/>
      <c r="Q526" s="188"/>
      <c r="R526" s="188"/>
      <c r="S526" s="188"/>
      <c r="T526" s="189"/>
      <c r="AT526" s="185" t="s">
        <v>129</v>
      </c>
      <c r="AU526" s="185" t="s">
        <v>81</v>
      </c>
      <c r="AV526" s="11" t="s">
        <v>74</v>
      </c>
      <c r="AW526" s="11" t="s">
        <v>33</v>
      </c>
      <c r="AX526" s="11" t="s">
        <v>69</v>
      </c>
      <c r="AY526" s="185" t="s">
        <v>113</v>
      </c>
    </row>
    <row r="527" spans="2:65" s="11" customFormat="1" x14ac:dyDescent="0.3">
      <c r="B527" s="181"/>
      <c r="D527" s="182" t="s">
        <v>129</v>
      </c>
      <c r="E527" s="183" t="s">
        <v>5</v>
      </c>
      <c r="F527" s="184" t="s">
        <v>649</v>
      </c>
      <c r="H527" s="185" t="s">
        <v>5</v>
      </c>
      <c r="I527" s="186"/>
      <c r="L527" s="181"/>
      <c r="M527" s="187"/>
      <c r="N527" s="188"/>
      <c r="O527" s="188"/>
      <c r="P527" s="188"/>
      <c r="Q527" s="188"/>
      <c r="R527" s="188"/>
      <c r="S527" s="188"/>
      <c r="T527" s="189"/>
      <c r="AT527" s="185" t="s">
        <v>129</v>
      </c>
      <c r="AU527" s="185" t="s">
        <v>81</v>
      </c>
      <c r="AV527" s="11" t="s">
        <v>74</v>
      </c>
      <c r="AW527" s="11" t="s">
        <v>33</v>
      </c>
      <c r="AX527" s="11" t="s">
        <v>69</v>
      </c>
      <c r="AY527" s="185" t="s">
        <v>113</v>
      </c>
    </row>
    <row r="528" spans="2:65" s="11" customFormat="1" x14ac:dyDescent="0.3">
      <c r="B528" s="181"/>
      <c r="D528" s="182" t="s">
        <v>129</v>
      </c>
      <c r="E528" s="183" t="s">
        <v>5</v>
      </c>
      <c r="F528" s="184" t="s">
        <v>595</v>
      </c>
      <c r="H528" s="185" t="s">
        <v>5</v>
      </c>
      <c r="I528" s="186"/>
      <c r="L528" s="181"/>
      <c r="M528" s="187"/>
      <c r="N528" s="188"/>
      <c r="O528" s="188"/>
      <c r="P528" s="188"/>
      <c r="Q528" s="188"/>
      <c r="R528" s="188"/>
      <c r="S528" s="188"/>
      <c r="T528" s="189"/>
      <c r="AT528" s="185" t="s">
        <v>129</v>
      </c>
      <c r="AU528" s="185" t="s">
        <v>81</v>
      </c>
      <c r="AV528" s="11" t="s">
        <v>74</v>
      </c>
      <c r="AW528" s="11" t="s">
        <v>33</v>
      </c>
      <c r="AX528" s="11" t="s">
        <v>69</v>
      </c>
      <c r="AY528" s="185" t="s">
        <v>113</v>
      </c>
    </row>
    <row r="529" spans="2:65" s="12" customFormat="1" x14ac:dyDescent="0.3">
      <c r="B529" s="190"/>
      <c r="D529" s="182" t="s">
        <v>129</v>
      </c>
      <c r="E529" s="191" t="s">
        <v>5</v>
      </c>
      <c r="F529" s="192" t="s">
        <v>74</v>
      </c>
      <c r="H529" s="193">
        <v>1</v>
      </c>
      <c r="I529" s="194"/>
      <c r="L529" s="190"/>
      <c r="M529" s="195"/>
      <c r="N529" s="196"/>
      <c r="O529" s="196"/>
      <c r="P529" s="196"/>
      <c r="Q529" s="196"/>
      <c r="R529" s="196"/>
      <c r="S529" s="196"/>
      <c r="T529" s="197"/>
      <c r="AT529" s="191" t="s">
        <v>129</v>
      </c>
      <c r="AU529" s="191" t="s">
        <v>81</v>
      </c>
      <c r="AV529" s="12" t="s">
        <v>81</v>
      </c>
      <c r="AW529" s="12" t="s">
        <v>33</v>
      </c>
      <c r="AX529" s="12" t="s">
        <v>69</v>
      </c>
      <c r="AY529" s="191" t="s">
        <v>113</v>
      </c>
    </row>
    <row r="530" spans="2:65" s="13" customFormat="1" x14ac:dyDescent="0.3">
      <c r="B530" s="198"/>
      <c r="D530" s="182" t="s">
        <v>129</v>
      </c>
      <c r="E530" s="218" t="s">
        <v>5</v>
      </c>
      <c r="F530" s="219" t="s">
        <v>132</v>
      </c>
      <c r="H530" s="220">
        <v>1</v>
      </c>
      <c r="I530" s="203"/>
      <c r="L530" s="198"/>
      <c r="M530" s="204"/>
      <c r="N530" s="205"/>
      <c r="O530" s="205"/>
      <c r="P530" s="205"/>
      <c r="Q530" s="205"/>
      <c r="R530" s="205"/>
      <c r="S530" s="205"/>
      <c r="T530" s="206"/>
      <c r="AT530" s="207" t="s">
        <v>129</v>
      </c>
      <c r="AU530" s="207" t="s">
        <v>81</v>
      </c>
      <c r="AV530" s="13" t="s">
        <v>118</v>
      </c>
      <c r="AW530" s="13" t="s">
        <v>33</v>
      </c>
      <c r="AX530" s="13" t="s">
        <v>74</v>
      </c>
      <c r="AY530" s="207" t="s">
        <v>113</v>
      </c>
    </row>
    <row r="531" spans="2:65" s="10" customFormat="1" ht="29.85" customHeight="1" x14ac:dyDescent="0.3">
      <c r="B531" s="154"/>
      <c r="D531" s="165" t="s">
        <v>68</v>
      </c>
      <c r="E531" s="166" t="s">
        <v>195</v>
      </c>
      <c r="F531" s="166" t="s">
        <v>650</v>
      </c>
      <c r="I531" s="157"/>
      <c r="J531" s="167">
        <f>BK531</f>
        <v>0</v>
      </c>
      <c r="L531" s="154"/>
      <c r="M531" s="159"/>
      <c r="N531" s="160"/>
      <c r="O531" s="160"/>
      <c r="P531" s="161">
        <f>SUM(P532:P545)</f>
        <v>0</v>
      </c>
      <c r="Q531" s="160"/>
      <c r="R531" s="161">
        <f>SUM(R532:R545)</f>
        <v>0</v>
      </c>
      <c r="S531" s="160"/>
      <c r="T531" s="162">
        <f>SUM(T532:T545)</f>
        <v>5.1150000000000002</v>
      </c>
      <c r="AR531" s="155" t="s">
        <v>74</v>
      </c>
      <c r="AT531" s="163" t="s">
        <v>68</v>
      </c>
      <c r="AU531" s="163" t="s">
        <v>74</v>
      </c>
      <c r="AY531" s="155" t="s">
        <v>113</v>
      </c>
      <c r="BK531" s="164">
        <f>SUM(BK532:BK545)</f>
        <v>0</v>
      </c>
    </row>
    <row r="532" spans="2:65" s="1" customFormat="1" ht="22.5" customHeight="1" x14ac:dyDescent="0.3">
      <c r="B532" s="168"/>
      <c r="C532" s="169" t="s">
        <v>651</v>
      </c>
      <c r="D532" s="169" t="s">
        <v>115</v>
      </c>
      <c r="E532" s="170" t="s">
        <v>652</v>
      </c>
      <c r="F532" s="171" t="s">
        <v>653</v>
      </c>
      <c r="G532" s="172" t="s">
        <v>117</v>
      </c>
      <c r="H532" s="173">
        <v>40</v>
      </c>
      <c r="I532" s="174"/>
      <c r="J532" s="175">
        <f>ROUND(I532*H532,2)</f>
        <v>0</v>
      </c>
      <c r="K532" s="171" t="s">
        <v>5</v>
      </c>
      <c r="L532" s="40"/>
      <c r="M532" s="176" t="s">
        <v>5</v>
      </c>
      <c r="N532" s="177" t="s">
        <v>40</v>
      </c>
      <c r="O532" s="41"/>
      <c r="P532" s="178">
        <f>O532*H532</f>
        <v>0</v>
      </c>
      <c r="Q532" s="178">
        <v>0</v>
      </c>
      <c r="R532" s="178">
        <f>Q532*H532</f>
        <v>0</v>
      </c>
      <c r="S532" s="178">
        <v>0</v>
      </c>
      <c r="T532" s="179">
        <f>S532*H532</f>
        <v>0</v>
      </c>
      <c r="AR532" s="23" t="s">
        <v>118</v>
      </c>
      <c r="AT532" s="23" t="s">
        <v>115</v>
      </c>
      <c r="AU532" s="23" t="s">
        <v>81</v>
      </c>
      <c r="AY532" s="23" t="s">
        <v>113</v>
      </c>
      <c r="BE532" s="180">
        <f>IF(N532="základní",J532,0)</f>
        <v>0</v>
      </c>
      <c r="BF532" s="180">
        <f>IF(N532="snížená",J532,0)</f>
        <v>0</v>
      </c>
      <c r="BG532" s="180">
        <f>IF(N532="zákl. přenesená",J532,0)</f>
        <v>0</v>
      </c>
      <c r="BH532" s="180">
        <f>IF(N532="sníž. přenesená",J532,0)</f>
        <v>0</v>
      </c>
      <c r="BI532" s="180">
        <f>IF(N532="nulová",J532,0)</f>
        <v>0</v>
      </c>
      <c r="BJ532" s="23" t="s">
        <v>74</v>
      </c>
      <c r="BK532" s="180">
        <f>ROUND(I532*H532,2)</f>
        <v>0</v>
      </c>
      <c r="BL532" s="23" t="s">
        <v>118</v>
      </c>
      <c r="BM532" s="23" t="s">
        <v>654</v>
      </c>
    </row>
    <row r="533" spans="2:65" s="1" customFormat="1" ht="22.5" customHeight="1" x14ac:dyDescent="0.3">
      <c r="B533" s="168"/>
      <c r="C533" s="169" t="s">
        <v>655</v>
      </c>
      <c r="D533" s="169" t="s">
        <v>115</v>
      </c>
      <c r="E533" s="170" t="s">
        <v>656</v>
      </c>
      <c r="F533" s="171" t="s">
        <v>1005</v>
      </c>
      <c r="G533" s="172" t="s">
        <v>657</v>
      </c>
      <c r="H533" s="173">
        <v>1</v>
      </c>
      <c r="I533" s="174"/>
      <c r="J533" s="175">
        <f>ROUND(I533*H533,2)</f>
        <v>0</v>
      </c>
      <c r="K533" s="171" t="s">
        <v>5</v>
      </c>
      <c r="L533" s="40"/>
      <c r="M533" s="176" t="s">
        <v>5</v>
      </c>
      <c r="N533" s="177" t="s">
        <v>40</v>
      </c>
      <c r="O533" s="41"/>
      <c r="P533" s="178">
        <f>O533*H533</f>
        <v>0</v>
      </c>
      <c r="Q533" s="178">
        <v>0</v>
      </c>
      <c r="R533" s="178">
        <f>Q533*H533</f>
        <v>0</v>
      </c>
      <c r="S533" s="178">
        <v>0</v>
      </c>
      <c r="T533" s="179">
        <f>S533*H533</f>
        <v>0</v>
      </c>
      <c r="AR533" s="23" t="s">
        <v>118</v>
      </c>
      <c r="AT533" s="23" t="s">
        <v>115</v>
      </c>
      <c r="AU533" s="23" t="s">
        <v>81</v>
      </c>
      <c r="AY533" s="23" t="s">
        <v>113</v>
      </c>
      <c r="BE533" s="180">
        <f>IF(N533="základní",J533,0)</f>
        <v>0</v>
      </c>
      <c r="BF533" s="180">
        <f>IF(N533="snížená",J533,0)</f>
        <v>0</v>
      </c>
      <c r="BG533" s="180">
        <f>IF(N533="zákl. přenesená",J533,0)</f>
        <v>0</v>
      </c>
      <c r="BH533" s="180">
        <f>IF(N533="sníž. přenesená",J533,0)</f>
        <v>0</v>
      </c>
      <c r="BI533" s="180">
        <f>IF(N533="nulová",J533,0)</f>
        <v>0</v>
      </c>
      <c r="BJ533" s="23" t="s">
        <v>74</v>
      </c>
      <c r="BK533" s="180">
        <f>ROUND(I533*H533,2)</f>
        <v>0</v>
      </c>
      <c r="BL533" s="23" t="s">
        <v>118</v>
      </c>
      <c r="BM533" s="23" t="s">
        <v>658</v>
      </c>
    </row>
    <row r="534" spans="2:65" s="1" customFormat="1" ht="22.5" customHeight="1" x14ac:dyDescent="0.3">
      <c r="B534" s="168"/>
      <c r="C534" s="169" t="s">
        <v>659</v>
      </c>
      <c r="D534" s="169" t="s">
        <v>115</v>
      </c>
      <c r="E534" s="170" t="s">
        <v>660</v>
      </c>
      <c r="F534" s="171" t="s">
        <v>1006</v>
      </c>
      <c r="G534" s="172" t="s">
        <v>587</v>
      </c>
      <c r="H534" s="173">
        <v>2</v>
      </c>
      <c r="I534" s="174"/>
      <c r="J534" s="175">
        <f>ROUND(I534*H534,2)</f>
        <v>0</v>
      </c>
      <c r="K534" s="171" t="s">
        <v>5</v>
      </c>
      <c r="L534" s="40"/>
      <c r="M534" s="176" t="s">
        <v>5</v>
      </c>
      <c r="N534" s="177" t="s">
        <v>40</v>
      </c>
      <c r="O534" s="41"/>
      <c r="P534" s="178">
        <f>O534*H534</f>
        <v>0</v>
      </c>
      <c r="Q534" s="178">
        <v>0</v>
      </c>
      <c r="R534" s="178">
        <f>Q534*H534</f>
        <v>0</v>
      </c>
      <c r="S534" s="178">
        <v>0</v>
      </c>
      <c r="T534" s="179">
        <f>S534*H534</f>
        <v>0</v>
      </c>
      <c r="AR534" s="23" t="s">
        <v>118</v>
      </c>
      <c r="AT534" s="23" t="s">
        <v>115</v>
      </c>
      <c r="AU534" s="23" t="s">
        <v>81</v>
      </c>
      <c r="AY534" s="23" t="s">
        <v>113</v>
      </c>
      <c r="BE534" s="180">
        <f>IF(N534="základní",J534,0)</f>
        <v>0</v>
      </c>
      <c r="BF534" s="180">
        <f>IF(N534="snížená",J534,0)</f>
        <v>0</v>
      </c>
      <c r="BG534" s="180">
        <f>IF(N534="zákl. přenesená",J534,0)</f>
        <v>0</v>
      </c>
      <c r="BH534" s="180">
        <f>IF(N534="sníž. přenesená",J534,0)</f>
        <v>0</v>
      </c>
      <c r="BI534" s="180">
        <f>IF(N534="nulová",J534,0)</f>
        <v>0</v>
      </c>
      <c r="BJ534" s="23" t="s">
        <v>74</v>
      </c>
      <c r="BK534" s="180">
        <f>ROUND(I534*H534,2)</f>
        <v>0</v>
      </c>
      <c r="BL534" s="23" t="s">
        <v>118</v>
      </c>
      <c r="BM534" s="23" t="s">
        <v>661</v>
      </c>
    </row>
    <row r="535" spans="2:65" s="11" customFormat="1" x14ac:dyDescent="0.3">
      <c r="B535" s="181"/>
      <c r="D535" s="182" t="s">
        <v>129</v>
      </c>
      <c r="E535" s="183" t="s">
        <v>5</v>
      </c>
      <c r="F535" s="184" t="s">
        <v>662</v>
      </c>
      <c r="H535" s="185" t="s">
        <v>5</v>
      </c>
      <c r="I535" s="186"/>
      <c r="L535" s="181"/>
      <c r="M535" s="187"/>
      <c r="N535" s="188"/>
      <c r="O535" s="188"/>
      <c r="P535" s="188"/>
      <c r="Q535" s="188"/>
      <c r="R535" s="188"/>
      <c r="S535" s="188"/>
      <c r="T535" s="189"/>
      <c r="AT535" s="185" t="s">
        <v>129</v>
      </c>
      <c r="AU535" s="185" t="s">
        <v>81</v>
      </c>
      <c r="AV535" s="11" t="s">
        <v>74</v>
      </c>
      <c r="AW535" s="11" t="s">
        <v>33</v>
      </c>
      <c r="AX535" s="11" t="s">
        <v>69</v>
      </c>
      <c r="AY535" s="185" t="s">
        <v>113</v>
      </c>
    </row>
    <row r="536" spans="2:65" s="11" customFormat="1" x14ac:dyDescent="0.3">
      <c r="B536" s="181"/>
      <c r="D536" s="182" t="s">
        <v>129</v>
      </c>
      <c r="E536" s="183" t="s">
        <v>5</v>
      </c>
      <c r="F536" s="184" t="s">
        <v>139</v>
      </c>
      <c r="H536" s="185" t="s">
        <v>5</v>
      </c>
      <c r="I536" s="186"/>
      <c r="L536" s="181"/>
      <c r="M536" s="187"/>
      <c r="N536" s="188"/>
      <c r="O536" s="188"/>
      <c r="P536" s="188"/>
      <c r="Q536" s="188"/>
      <c r="R536" s="188"/>
      <c r="S536" s="188"/>
      <c r="T536" s="189"/>
      <c r="AT536" s="185" t="s">
        <v>129</v>
      </c>
      <c r="AU536" s="185" t="s">
        <v>81</v>
      </c>
      <c r="AV536" s="11" t="s">
        <v>74</v>
      </c>
      <c r="AW536" s="11" t="s">
        <v>33</v>
      </c>
      <c r="AX536" s="11" t="s">
        <v>69</v>
      </c>
      <c r="AY536" s="185" t="s">
        <v>113</v>
      </c>
    </row>
    <row r="537" spans="2:65" s="12" customFormat="1" x14ac:dyDescent="0.3">
      <c r="B537" s="190"/>
      <c r="D537" s="182" t="s">
        <v>129</v>
      </c>
      <c r="E537" s="191" t="s">
        <v>5</v>
      </c>
      <c r="F537" s="192" t="s">
        <v>74</v>
      </c>
      <c r="H537" s="193">
        <v>1</v>
      </c>
      <c r="I537" s="194"/>
      <c r="L537" s="190"/>
      <c r="M537" s="195"/>
      <c r="N537" s="196"/>
      <c r="O537" s="196"/>
      <c r="P537" s="196"/>
      <c r="Q537" s="196"/>
      <c r="R537" s="196"/>
      <c r="S537" s="196"/>
      <c r="T537" s="197"/>
      <c r="AT537" s="191" t="s">
        <v>129</v>
      </c>
      <c r="AU537" s="191" t="s">
        <v>81</v>
      </c>
      <c r="AV537" s="12" t="s">
        <v>81</v>
      </c>
      <c r="AW537" s="12" t="s">
        <v>33</v>
      </c>
      <c r="AX537" s="12" t="s">
        <v>69</v>
      </c>
      <c r="AY537" s="191" t="s">
        <v>113</v>
      </c>
    </row>
    <row r="538" spans="2:65" s="11" customFormat="1" x14ac:dyDescent="0.3">
      <c r="B538" s="181"/>
      <c r="D538" s="182" t="s">
        <v>129</v>
      </c>
      <c r="E538" s="183" t="s">
        <v>5</v>
      </c>
      <c r="F538" s="184" t="s">
        <v>663</v>
      </c>
      <c r="H538" s="185" t="s">
        <v>5</v>
      </c>
      <c r="I538" s="186"/>
      <c r="L538" s="181"/>
      <c r="M538" s="187"/>
      <c r="N538" s="188"/>
      <c r="O538" s="188"/>
      <c r="P538" s="188"/>
      <c r="Q538" s="188"/>
      <c r="R538" s="188"/>
      <c r="S538" s="188"/>
      <c r="T538" s="189"/>
      <c r="AT538" s="185" t="s">
        <v>129</v>
      </c>
      <c r="AU538" s="185" t="s">
        <v>81</v>
      </c>
      <c r="AV538" s="11" t="s">
        <v>74</v>
      </c>
      <c r="AW538" s="11" t="s">
        <v>33</v>
      </c>
      <c r="AX538" s="11" t="s">
        <v>69</v>
      </c>
      <c r="AY538" s="185" t="s">
        <v>113</v>
      </c>
    </row>
    <row r="539" spans="2:65" s="11" customFormat="1" x14ac:dyDescent="0.3">
      <c r="B539" s="181"/>
      <c r="D539" s="182" t="s">
        <v>129</v>
      </c>
      <c r="E539" s="183" t="s">
        <v>5</v>
      </c>
      <c r="F539" s="184" t="s">
        <v>664</v>
      </c>
      <c r="H539" s="185" t="s">
        <v>5</v>
      </c>
      <c r="I539" s="186"/>
      <c r="L539" s="181"/>
      <c r="M539" s="187"/>
      <c r="N539" s="188"/>
      <c r="O539" s="188"/>
      <c r="P539" s="188"/>
      <c r="Q539" s="188"/>
      <c r="R539" s="188"/>
      <c r="S539" s="188"/>
      <c r="T539" s="189"/>
      <c r="AT539" s="185" t="s">
        <v>129</v>
      </c>
      <c r="AU539" s="185" t="s">
        <v>81</v>
      </c>
      <c r="AV539" s="11" t="s">
        <v>74</v>
      </c>
      <c r="AW539" s="11" t="s">
        <v>33</v>
      </c>
      <c r="AX539" s="11" t="s">
        <v>69</v>
      </c>
      <c r="AY539" s="185" t="s">
        <v>113</v>
      </c>
    </row>
    <row r="540" spans="2:65" s="12" customFormat="1" x14ac:dyDescent="0.3">
      <c r="B540" s="190"/>
      <c r="D540" s="182" t="s">
        <v>129</v>
      </c>
      <c r="E540" s="191" t="s">
        <v>5</v>
      </c>
      <c r="F540" s="192" t="s">
        <v>74</v>
      </c>
      <c r="H540" s="193">
        <v>1</v>
      </c>
      <c r="I540" s="194"/>
      <c r="L540" s="190"/>
      <c r="M540" s="195"/>
      <c r="N540" s="196"/>
      <c r="O540" s="196"/>
      <c r="P540" s="196"/>
      <c r="Q540" s="196"/>
      <c r="R540" s="196"/>
      <c r="S540" s="196"/>
      <c r="T540" s="197"/>
      <c r="AT540" s="191" t="s">
        <v>129</v>
      </c>
      <c r="AU540" s="191" t="s">
        <v>81</v>
      </c>
      <c r="AV540" s="12" t="s">
        <v>81</v>
      </c>
      <c r="AW540" s="12" t="s">
        <v>33</v>
      </c>
      <c r="AX540" s="12" t="s">
        <v>69</v>
      </c>
      <c r="AY540" s="191" t="s">
        <v>113</v>
      </c>
    </row>
    <row r="541" spans="2:65" s="13" customFormat="1" x14ac:dyDescent="0.3">
      <c r="B541" s="198"/>
      <c r="D541" s="199" t="s">
        <v>129</v>
      </c>
      <c r="E541" s="200" t="s">
        <v>5</v>
      </c>
      <c r="F541" s="201" t="s">
        <v>132</v>
      </c>
      <c r="H541" s="202">
        <v>2</v>
      </c>
      <c r="I541" s="203"/>
      <c r="L541" s="198"/>
      <c r="M541" s="204"/>
      <c r="N541" s="205"/>
      <c r="O541" s="205"/>
      <c r="P541" s="205"/>
      <c r="Q541" s="205"/>
      <c r="R541" s="205"/>
      <c r="S541" s="205"/>
      <c r="T541" s="206"/>
      <c r="AT541" s="207" t="s">
        <v>129</v>
      </c>
      <c r="AU541" s="207" t="s">
        <v>81</v>
      </c>
      <c r="AV541" s="13" t="s">
        <v>118</v>
      </c>
      <c r="AW541" s="13" t="s">
        <v>33</v>
      </c>
      <c r="AX541" s="13" t="s">
        <v>74</v>
      </c>
      <c r="AY541" s="207" t="s">
        <v>113</v>
      </c>
    </row>
    <row r="542" spans="2:65" s="1" customFormat="1" ht="22.5" customHeight="1" x14ac:dyDescent="0.3">
      <c r="B542" s="168"/>
      <c r="C542" s="169" t="s">
        <v>665</v>
      </c>
      <c r="D542" s="169" t="s">
        <v>115</v>
      </c>
      <c r="E542" s="170" t="s">
        <v>666</v>
      </c>
      <c r="F542" s="171" t="s">
        <v>1007</v>
      </c>
      <c r="G542" s="172" t="s">
        <v>342</v>
      </c>
      <c r="H542" s="173">
        <v>55</v>
      </c>
      <c r="I542" s="174"/>
      <c r="J542" s="175">
        <f>ROUND(I542*H542,2)</f>
        <v>0</v>
      </c>
      <c r="K542" s="171"/>
      <c r="L542" s="40"/>
      <c r="M542" s="176" t="s">
        <v>5</v>
      </c>
      <c r="N542" s="177" t="s">
        <v>40</v>
      </c>
      <c r="O542" s="41"/>
      <c r="P542" s="178">
        <f>O542*H542</f>
        <v>0</v>
      </c>
      <c r="Q542" s="178">
        <v>0</v>
      </c>
      <c r="R542" s="178">
        <f>Q542*H542</f>
        <v>0</v>
      </c>
      <c r="S542" s="178">
        <v>9.2999999999999999E-2</v>
      </c>
      <c r="T542" s="179">
        <f>S542*H542</f>
        <v>5.1150000000000002</v>
      </c>
      <c r="AR542" s="23" t="s">
        <v>118</v>
      </c>
      <c r="AT542" s="23" t="s">
        <v>115</v>
      </c>
      <c r="AU542" s="23" t="s">
        <v>81</v>
      </c>
      <c r="AY542" s="23" t="s">
        <v>113</v>
      </c>
      <c r="BE542" s="180">
        <f>IF(N542="základní",J542,0)</f>
        <v>0</v>
      </c>
      <c r="BF542" s="180">
        <f>IF(N542="snížená",J542,0)</f>
        <v>0</v>
      </c>
      <c r="BG542" s="180">
        <f>IF(N542="zákl. přenesená",J542,0)</f>
        <v>0</v>
      </c>
      <c r="BH542" s="180">
        <f>IF(N542="sníž. přenesená",J542,0)</f>
        <v>0</v>
      </c>
      <c r="BI542" s="180">
        <f>IF(N542="nulová",J542,0)</f>
        <v>0</v>
      </c>
      <c r="BJ542" s="23" t="s">
        <v>74</v>
      </c>
      <c r="BK542" s="180">
        <f>ROUND(I542*H542,2)</f>
        <v>0</v>
      </c>
      <c r="BL542" s="23" t="s">
        <v>118</v>
      </c>
      <c r="BM542" s="23" t="s">
        <v>667</v>
      </c>
    </row>
    <row r="543" spans="2:65" s="11" customFormat="1" x14ac:dyDescent="0.3">
      <c r="B543" s="181"/>
      <c r="D543" s="182" t="s">
        <v>129</v>
      </c>
      <c r="E543" s="183" t="s">
        <v>5</v>
      </c>
      <c r="F543" s="184" t="s">
        <v>354</v>
      </c>
      <c r="H543" s="185" t="s">
        <v>5</v>
      </c>
      <c r="I543" s="186"/>
      <c r="L543" s="181"/>
      <c r="M543" s="187"/>
      <c r="N543" s="188"/>
      <c r="O543" s="188"/>
      <c r="P543" s="188"/>
      <c r="Q543" s="188"/>
      <c r="R543" s="188"/>
      <c r="S543" s="188"/>
      <c r="T543" s="189"/>
      <c r="AT543" s="185" t="s">
        <v>129</v>
      </c>
      <c r="AU543" s="185" t="s">
        <v>81</v>
      </c>
      <c r="AV543" s="11" t="s">
        <v>74</v>
      </c>
      <c r="AW543" s="11" t="s">
        <v>33</v>
      </c>
      <c r="AX543" s="11" t="s">
        <v>69</v>
      </c>
      <c r="AY543" s="185" t="s">
        <v>113</v>
      </c>
    </row>
    <row r="544" spans="2:65" s="12" customFormat="1" x14ac:dyDescent="0.3">
      <c r="B544" s="190"/>
      <c r="D544" s="182" t="s">
        <v>129</v>
      </c>
      <c r="E544" s="191" t="s">
        <v>5</v>
      </c>
      <c r="F544" s="192" t="s">
        <v>668</v>
      </c>
      <c r="H544" s="193">
        <v>55</v>
      </c>
      <c r="I544" s="194"/>
      <c r="L544" s="190"/>
      <c r="M544" s="195"/>
      <c r="N544" s="196"/>
      <c r="O544" s="196"/>
      <c r="P544" s="196"/>
      <c r="Q544" s="196"/>
      <c r="R544" s="196"/>
      <c r="S544" s="196"/>
      <c r="T544" s="197"/>
      <c r="AT544" s="191" t="s">
        <v>129</v>
      </c>
      <c r="AU544" s="191" t="s">
        <v>81</v>
      </c>
      <c r="AV544" s="12" t="s">
        <v>81</v>
      </c>
      <c r="AW544" s="12" t="s">
        <v>33</v>
      </c>
      <c r="AX544" s="12" t="s">
        <v>69</v>
      </c>
      <c r="AY544" s="191" t="s">
        <v>113</v>
      </c>
    </row>
    <row r="545" spans="2:65" s="13" customFormat="1" x14ac:dyDescent="0.3">
      <c r="B545" s="198"/>
      <c r="D545" s="182" t="s">
        <v>129</v>
      </c>
      <c r="E545" s="218" t="s">
        <v>5</v>
      </c>
      <c r="F545" s="219" t="s">
        <v>132</v>
      </c>
      <c r="H545" s="220">
        <v>55</v>
      </c>
      <c r="I545" s="203"/>
      <c r="L545" s="198"/>
      <c r="M545" s="204"/>
      <c r="N545" s="205"/>
      <c r="O545" s="205"/>
      <c r="P545" s="205"/>
      <c r="Q545" s="205"/>
      <c r="R545" s="205"/>
      <c r="S545" s="205"/>
      <c r="T545" s="206"/>
      <c r="AT545" s="207" t="s">
        <v>129</v>
      </c>
      <c r="AU545" s="207" t="s">
        <v>81</v>
      </c>
      <c r="AV545" s="13" t="s">
        <v>118</v>
      </c>
      <c r="AW545" s="13" t="s">
        <v>33</v>
      </c>
      <c r="AX545" s="13" t="s">
        <v>74</v>
      </c>
      <c r="AY545" s="207" t="s">
        <v>113</v>
      </c>
    </row>
    <row r="546" spans="2:65" s="10" customFormat="1" ht="29.85" customHeight="1" x14ac:dyDescent="0.3">
      <c r="B546" s="154"/>
      <c r="D546" s="165" t="s">
        <v>68</v>
      </c>
      <c r="E546" s="166" t="s">
        <v>669</v>
      </c>
      <c r="F546" s="166" t="s">
        <v>670</v>
      </c>
      <c r="I546" s="157"/>
      <c r="J546" s="167">
        <f>BK546</f>
        <v>0</v>
      </c>
      <c r="L546" s="154"/>
      <c r="M546" s="159"/>
      <c r="N546" s="160"/>
      <c r="O546" s="160"/>
      <c r="P546" s="161">
        <f>SUM(P547:P548)</f>
        <v>0</v>
      </c>
      <c r="Q546" s="160"/>
      <c r="R546" s="161">
        <f>SUM(R547:R548)</f>
        <v>0</v>
      </c>
      <c r="S546" s="160"/>
      <c r="T546" s="162">
        <f>SUM(T547:T548)</f>
        <v>0</v>
      </c>
      <c r="AR546" s="155" t="s">
        <v>74</v>
      </c>
      <c r="AT546" s="163" t="s">
        <v>68</v>
      </c>
      <c r="AU546" s="163" t="s">
        <v>74</v>
      </c>
      <c r="AY546" s="155" t="s">
        <v>113</v>
      </c>
      <c r="BK546" s="164">
        <f>SUM(BK547:BK548)</f>
        <v>0</v>
      </c>
    </row>
    <row r="547" spans="2:65" s="1" customFormat="1" ht="22.5" customHeight="1" x14ac:dyDescent="0.3">
      <c r="B547" s="168"/>
      <c r="C547" s="169" t="s">
        <v>671</v>
      </c>
      <c r="D547" s="169" t="s">
        <v>115</v>
      </c>
      <c r="E547" s="170" t="s">
        <v>672</v>
      </c>
      <c r="F547" s="171" t="s">
        <v>673</v>
      </c>
      <c r="G547" s="172" t="s">
        <v>232</v>
      </c>
      <c r="H547" s="173">
        <v>10.199999999999999</v>
      </c>
      <c r="I547" s="174"/>
      <c r="J547" s="175">
        <f>ROUND(I547*H547,2)</f>
        <v>0</v>
      </c>
      <c r="K547" s="171"/>
      <c r="L547" s="40"/>
      <c r="M547" s="176" t="s">
        <v>5</v>
      </c>
      <c r="N547" s="177" t="s">
        <v>40</v>
      </c>
      <c r="O547" s="41"/>
      <c r="P547" s="178">
        <f>O547*H547</f>
        <v>0</v>
      </c>
      <c r="Q547" s="178">
        <v>0</v>
      </c>
      <c r="R547" s="178">
        <f>Q547*H547</f>
        <v>0</v>
      </c>
      <c r="S547" s="178">
        <v>0</v>
      </c>
      <c r="T547" s="179">
        <f>S547*H547</f>
        <v>0</v>
      </c>
      <c r="AR547" s="23" t="s">
        <v>118</v>
      </c>
      <c r="AT547" s="23" t="s">
        <v>115</v>
      </c>
      <c r="AU547" s="23" t="s">
        <v>81</v>
      </c>
      <c r="AY547" s="23" t="s">
        <v>113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23" t="s">
        <v>74</v>
      </c>
      <c r="BK547" s="180">
        <f>ROUND(I547*H547,2)</f>
        <v>0</v>
      </c>
      <c r="BL547" s="23" t="s">
        <v>118</v>
      </c>
      <c r="BM547" s="23" t="s">
        <v>674</v>
      </c>
    </row>
    <row r="548" spans="2:65" s="1" customFormat="1" ht="22.5" customHeight="1" x14ac:dyDescent="0.3">
      <c r="B548" s="168"/>
      <c r="C548" s="169" t="s">
        <v>675</v>
      </c>
      <c r="D548" s="169" t="s">
        <v>115</v>
      </c>
      <c r="E548" s="170" t="s">
        <v>676</v>
      </c>
      <c r="F548" s="171" t="s">
        <v>677</v>
      </c>
      <c r="G548" s="172" t="s">
        <v>232</v>
      </c>
      <c r="H548" s="173">
        <v>5.1150000000000002</v>
      </c>
      <c r="I548" s="174"/>
      <c r="J548" s="175">
        <f>ROUND(I548*H548,2)</f>
        <v>0</v>
      </c>
      <c r="K548" s="171"/>
      <c r="L548" s="40"/>
      <c r="M548" s="176" t="s">
        <v>5</v>
      </c>
      <c r="N548" s="177" t="s">
        <v>40</v>
      </c>
      <c r="O548" s="41"/>
      <c r="P548" s="178">
        <f>O548*H548</f>
        <v>0</v>
      </c>
      <c r="Q548" s="178">
        <v>0</v>
      </c>
      <c r="R548" s="178">
        <f>Q548*H548</f>
        <v>0</v>
      </c>
      <c r="S548" s="178">
        <v>0</v>
      </c>
      <c r="T548" s="179">
        <f>S548*H548</f>
        <v>0</v>
      </c>
      <c r="AR548" s="23" t="s">
        <v>118</v>
      </c>
      <c r="AT548" s="23" t="s">
        <v>115</v>
      </c>
      <c r="AU548" s="23" t="s">
        <v>81</v>
      </c>
      <c r="AY548" s="23" t="s">
        <v>113</v>
      </c>
      <c r="BE548" s="180">
        <f>IF(N548="základní",J548,0)</f>
        <v>0</v>
      </c>
      <c r="BF548" s="180">
        <f>IF(N548="snížená",J548,0)</f>
        <v>0</v>
      </c>
      <c r="BG548" s="180">
        <f>IF(N548="zákl. přenesená",J548,0)</f>
        <v>0</v>
      </c>
      <c r="BH548" s="180">
        <f>IF(N548="sníž. přenesená",J548,0)</f>
        <v>0</v>
      </c>
      <c r="BI548" s="180">
        <f>IF(N548="nulová",J548,0)</f>
        <v>0</v>
      </c>
      <c r="BJ548" s="23" t="s">
        <v>74</v>
      </c>
      <c r="BK548" s="180">
        <f>ROUND(I548*H548,2)</f>
        <v>0</v>
      </c>
      <c r="BL548" s="23" t="s">
        <v>118</v>
      </c>
      <c r="BM548" s="23" t="s">
        <v>678</v>
      </c>
    </row>
    <row r="549" spans="2:65" s="10" customFormat="1" ht="29.85" customHeight="1" x14ac:dyDescent="0.3">
      <c r="B549" s="154"/>
      <c r="D549" s="165" t="s">
        <v>68</v>
      </c>
      <c r="E549" s="166" t="s">
        <v>679</v>
      </c>
      <c r="F549" s="166" t="s">
        <v>680</v>
      </c>
      <c r="I549" s="157"/>
      <c r="J549" s="167">
        <f>BK549</f>
        <v>0</v>
      </c>
      <c r="L549" s="154"/>
      <c r="M549" s="159"/>
      <c r="N549" s="160"/>
      <c r="O549" s="160"/>
      <c r="P549" s="161">
        <f>P550</f>
        <v>0</v>
      </c>
      <c r="Q549" s="160"/>
      <c r="R549" s="161">
        <f>R550</f>
        <v>0</v>
      </c>
      <c r="S549" s="160"/>
      <c r="T549" s="162">
        <f>T550</f>
        <v>0</v>
      </c>
      <c r="AR549" s="155" t="s">
        <v>74</v>
      </c>
      <c r="AT549" s="163" t="s">
        <v>68</v>
      </c>
      <c r="AU549" s="163" t="s">
        <v>74</v>
      </c>
      <c r="AY549" s="155" t="s">
        <v>113</v>
      </c>
      <c r="BK549" s="164">
        <f>BK550</f>
        <v>0</v>
      </c>
    </row>
    <row r="550" spans="2:65" s="1" customFormat="1" ht="44.25" customHeight="1" x14ac:dyDescent="0.3">
      <c r="B550" s="168"/>
      <c r="C550" s="169" t="s">
        <v>681</v>
      </c>
      <c r="D550" s="169" t="s">
        <v>115</v>
      </c>
      <c r="E550" s="170" t="s">
        <v>682</v>
      </c>
      <c r="F550" s="171" t="s">
        <v>683</v>
      </c>
      <c r="G550" s="172" t="s">
        <v>232</v>
      </c>
      <c r="H550" s="173">
        <v>1934.4369999999999</v>
      </c>
      <c r="I550" s="174"/>
      <c r="J550" s="175">
        <f>ROUND(I550*H550,2)</f>
        <v>0</v>
      </c>
      <c r="K550" s="171"/>
      <c r="L550" s="40"/>
      <c r="M550" s="176" t="s">
        <v>5</v>
      </c>
      <c r="N550" s="177" t="s">
        <v>40</v>
      </c>
      <c r="O550" s="41"/>
      <c r="P550" s="178">
        <f>O550*H550</f>
        <v>0</v>
      </c>
      <c r="Q550" s="178">
        <v>0</v>
      </c>
      <c r="R550" s="178">
        <f>Q550*H550</f>
        <v>0</v>
      </c>
      <c r="S550" s="178">
        <v>0</v>
      </c>
      <c r="T550" s="179">
        <f>S550*H550</f>
        <v>0</v>
      </c>
      <c r="AR550" s="23" t="s">
        <v>118</v>
      </c>
      <c r="AT550" s="23" t="s">
        <v>115</v>
      </c>
      <c r="AU550" s="23" t="s">
        <v>81</v>
      </c>
      <c r="AY550" s="23" t="s">
        <v>113</v>
      </c>
      <c r="BE550" s="180">
        <f>IF(N550="základní",J550,0)</f>
        <v>0</v>
      </c>
      <c r="BF550" s="180">
        <f>IF(N550="snížená",J550,0)</f>
        <v>0</v>
      </c>
      <c r="BG550" s="180">
        <f>IF(N550="zákl. přenesená",J550,0)</f>
        <v>0</v>
      </c>
      <c r="BH550" s="180">
        <f>IF(N550="sníž. přenesená",J550,0)</f>
        <v>0</v>
      </c>
      <c r="BI550" s="180">
        <f>IF(N550="nulová",J550,0)</f>
        <v>0</v>
      </c>
      <c r="BJ550" s="23" t="s">
        <v>74</v>
      </c>
      <c r="BK550" s="180">
        <f>ROUND(I550*H550,2)</f>
        <v>0</v>
      </c>
      <c r="BL550" s="23" t="s">
        <v>118</v>
      </c>
      <c r="BM550" s="23" t="s">
        <v>684</v>
      </c>
    </row>
    <row r="551" spans="2:65" s="10" customFormat="1" ht="37.35" customHeight="1" x14ac:dyDescent="0.35">
      <c r="B551" s="154"/>
      <c r="D551" s="155" t="s">
        <v>68</v>
      </c>
      <c r="E551" s="156" t="s">
        <v>685</v>
      </c>
      <c r="F551" s="156" t="s">
        <v>686</v>
      </c>
      <c r="I551" s="157"/>
      <c r="J551" s="158">
        <f>BK551</f>
        <v>0</v>
      </c>
      <c r="L551" s="154"/>
      <c r="M551" s="159"/>
      <c r="N551" s="160"/>
      <c r="O551" s="160"/>
      <c r="P551" s="161">
        <f>P552</f>
        <v>0</v>
      </c>
      <c r="Q551" s="160"/>
      <c r="R551" s="161">
        <f>R552</f>
        <v>3.2510439999999998</v>
      </c>
      <c r="S551" s="160"/>
      <c r="T551" s="162">
        <f>T552</f>
        <v>0</v>
      </c>
      <c r="AR551" s="155" t="s">
        <v>81</v>
      </c>
      <c r="AT551" s="163" t="s">
        <v>68</v>
      </c>
      <c r="AU551" s="163" t="s">
        <v>69</v>
      </c>
      <c r="AY551" s="155" t="s">
        <v>113</v>
      </c>
      <c r="BK551" s="164">
        <f>BK552</f>
        <v>0</v>
      </c>
    </row>
    <row r="552" spans="2:65" s="10" customFormat="1" ht="19.899999999999999" customHeight="1" x14ac:dyDescent="0.3">
      <c r="B552" s="154"/>
      <c r="D552" s="165" t="s">
        <v>68</v>
      </c>
      <c r="E552" s="166" t="s">
        <v>687</v>
      </c>
      <c r="F552" s="166" t="s">
        <v>688</v>
      </c>
      <c r="I552" s="157"/>
      <c r="J552" s="167">
        <f>BK552</f>
        <v>0</v>
      </c>
      <c r="L552" s="154"/>
      <c r="M552" s="159"/>
      <c r="N552" s="160"/>
      <c r="O552" s="160"/>
      <c r="P552" s="161">
        <f>SUM(P553:P570)</f>
        <v>0</v>
      </c>
      <c r="Q552" s="160"/>
      <c r="R552" s="161">
        <f>SUM(R553:R570)</f>
        <v>3.2510439999999998</v>
      </c>
      <c r="S552" s="160"/>
      <c r="T552" s="162">
        <f>SUM(T553:T570)</f>
        <v>0</v>
      </c>
      <c r="AR552" s="155" t="s">
        <v>81</v>
      </c>
      <c r="AT552" s="163" t="s">
        <v>68</v>
      </c>
      <c r="AU552" s="163" t="s">
        <v>74</v>
      </c>
      <c r="AY552" s="155" t="s">
        <v>113</v>
      </c>
      <c r="BK552" s="164">
        <f>SUM(BK553:BK570)</f>
        <v>0</v>
      </c>
    </row>
    <row r="553" spans="2:65" s="1" customFormat="1" ht="22.5" customHeight="1" x14ac:dyDescent="0.3">
      <c r="B553" s="168"/>
      <c r="C553" s="169" t="s">
        <v>689</v>
      </c>
      <c r="D553" s="169" t="s">
        <v>115</v>
      </c>
      <c r="E553" s="170" t="s">
        <v>690</v>
      </c>
      <c r="F553" s="171" t="s">
        <v>691</v>
      </c>
      <c r="G553" s="172" t="s">
        <v>174</v>
      </c>
      <c r="H553" s="173">
        <v>228.64599999999999</v>
      </c>
      <c r="I553" s="174"/>
      <c r="J553" s="175">
        <f>ROUND(I553*H553,2)</f>
        <v>0</v>
      </c>
      <c r="K553" s="171" t="s">
        <v>5</v>
      </c>
      <c r="L553" s="40"/>
      <c r="M553" s="176" t="s">
        <v>5</v>
      </c>
      <c r="N553" s="177" t="s">
        <v>40</v>
      </c>
      <c r="O553" s="41"/>
      <c r="P553" s="178">
        <f>O553*H553</f>
        <v>0</v>
      </c>
      <c r="Q553" s="178">
        <v>8.0000000000000002E-3</v>
      </c>
      <c r="R553" s="178">
        <f>Q553*H553</f>
        <v>1.8291679999999999</v>
      </c>
      <c r="S553" s="178">
        <v>0</v>
      </c>
      <c r="T553" s="179">
        <f>S553*H553</f>
        <v>0</v>
      </c>
      <c r="AR553" s="23" t="s">
        <v>229</v>
      </c>
      <c r="AT553" s="23" t="s">
        <v>115</v>
      </c>
      <c r="AU553" s="23" t="s">
        <v>81</v>
      </c>
      <c r="AY553" s="23" t="s">
        <v>113</v>
      </c>
      <c r="BE553" s="180">
        <f>IF(N553="základní",J553,0)</f>
        <v>0</v>
      </c>
      <c r="BF553" s="180">
        <f>IF(N553="snížená",J553,0)</f>
        <v>0</v>
      </c>
      <c r="BG553" s="180">
        <f>IF(N553="zákl. přenesená",J553,0)</f>
        <v>0</v>
      </c>
      <c r="BH553" s="180">
        <f>IF(N553="sníž. přenesená",J553,0)</f>
        <v>0</v>
      </c>
      <c r="BI553" s="180">
        <f>IF(N553="nulová",J553,0)</f>
        <v>0</v>
      </c>
      <c r="BJ553" s="23" t="s">
        <v>74</v>
      </c>
      <c r="BK553" s="180">
        <f>ROUND(I553*H553,2)</f>
        <v>0</v>
      </c>
      <c r="BL553" s="23" t="s">
        <v>229</v>
      </c>
      <c r="BM553" s="23" t="s">
        <v>692</v>
      </c>
    </row>
    <row r="554" spans="2:65" s="11" customFormat="1" x14ac:dyDescent="0.3">
      <c r="B554" s="181"/>
      <c r="D554" s="182" t="s">
        <v>129</v>
      </c>
      <c r="E554" s="183" t="s">
        <v>5</v>
      </c>
      <c r="F554" s="304" t="s">
        <v>1008</v>
      </c>
      <c r="H554" s="185" t="s">
        <v>5</v>
      </c>
      <c r="I554" s="186"/>
      <c r="L554" s="181"/>
      <c r="M554" s="187"/>
      <c r="N554" s="188"/>
      <c r="O554" s="188"/>
      <c r="P554" s="188"/>
      <c r="Q554" s="188"/>
      <c r="R554" s="188"/>
      <c r="S554" s="188"/>
      <c r="T554" s="189"/>
      <c r="AT554" s="185" t="s">
        <v>129</v>
      </c>
      <c r="AU554" s="185" t="s">
        <v>81</v>
      </c>
      <c r="AV554" s="11" t="s">
        <v>74</v>
      </c>
      <c r="AW554" s="11" t="s">
        <v>33</v>
      </c>
      <c r="AX554" s="11" t="s">
        <v>69</v>
      </c>
      <c r="AY554" s="185" t="s">
        <v>113</v>
      </c>
    </row>
    <row r="555" spans="2:65" s="12" customFormat="1" x14ac:dyDescent="0.3">
      <c r="B555" s="190"/>
      <c r="D555" s="182" t="s">
        <v>129</v>
      </c>
      <c r="E555" s="191" t="s">
        <v>5</v>
      </c>
      <c r="F555" s="192" t="s">
        <v>693</v>
      </c>
      <c r="H555" s="193">
        <v>61.606000000000002</v>
      </c>
      <c r="I555" s="194"/>
      <c r="L555" s="190"/>
      <c r="M555" s="195"/>
      <c r="N555" s="196"/>
      <c r="O555" s="196"/>
      <c r="P555" s="196"/>
      <c r="Q555" s="196"/>
      <c r="R555" s="196"/>
      <c r="S555" s="196"/>
      <c r="T555" s="197"/>
      <c r="AT555" s="191" t="s">
        <v>129</v>
      </c>
      <c r="AU555" s="191" t="s">
        <v>81</v>
      </c>
      <c r="AV555" s="12" t="s">
        <v>81</v>
      </c>
      <c r="AW555" s="12" t="s">
        <v>33</v>
      </c>
      <c r="AX555" s="12" t="s">
        <v>69</v>
      </c>
      <c r="AY555" s="191" t="s">
        <v>113</v>
      </c>
    </row>
    <row r="556" spans="2:65" s="12" customFormat="1" x14ac:dyDescent="0.3">
      <c r="B556" s="190"/>
      <c r="D556" s="182" t="s">
        <v>129</v>
      </c>
      <c r="E556" s="191" t="s">
        <v>5</v>
      </c>
      <c r="F556" s="192" t="s">
        <v>694</v>
      </c>
      <c r="H556" s="193">
        <v>167.04</v>
      </c>
      <c r="I556" s="194"/>
      <c r="L556" s="190"/>
      <c r="M556" s="195"/>
      <c r="N556" s="196"/>
      <c r="O556" s="196"/>
      <c r="P556" s="196"/>
      <c r="Q556" s="196"/>
      <c r="R556" s="196"/>
      <c r="S556" s="196"/>
      <c r="T556" s="197"/>
      <c r="AT556" s="191" t="s">
        <v>129</v>
      </c>
      <c r="AU556" s="191" t="s">
        <v>81</v>
      </c>
      <c r="AV556" s="12" t="s">
        <v>81</v>
      </c>
      <c r="AW556" s="12" t="s">
        <v>33</v>
      </c>
      <c r="AX556" s="12" t="s">
        <v>69</v>
      </c>
      <c r="AY556" s="191" t="s">
        <v>113</v>
      </c>
    </row>
    <row r="557" spans="2:65" s="13" customFormat="1" x14ac:dyDescent="0.3">
      <c r="B557" s="198"/>
      <c r="D557" s="199" t="s">
        <v>129</v>
      </c>
      <c r="E557" s="200" t="s">
        <v>5</v>
      </c>
      <c r="F557" s="201" t="s">
        <v>132</v>
      </c>
      <c r="H557" s="202">
        <v>228.64599999999999</v>
      </c>
      <c r="I557" s="203"/>
      <c r="L557" s="198"/>
      <c r="M557" s="204"/>
      <c r="N557" s="205"/>
      <c r="O557" s="205"/>
      <c r="P557" s="205"/>
      <c r="Q557" s="205"/>
      <c r="R557" s="205"/>
      <c r="S557" s="205"/>
      <c r="T557" s="206"/>
      <c r="AT557" s="207" t="s">
        <v>129</v>
      </c>
      <c r="AU557" s="207" t="s">
        <v>81</v>
      </c>
      <c r="AV557" s="13" t="s">
        <v>118</v>
      </c>
      <c r="AW557" s="13" t="s">
        <v>33</v>
      </c>
      <c r="AX557" s="13" t="s">
        <v>74</v>
      </c>
      <c r="AY557" s="207" t="s">
        <v>113</v>
      </c>
    </row>
    <row r="558" spans="2:65" s="1" customFormat="1" ht="22.5" customHeight="1" x14ac:dyDescent="0.3">
      <c r="B558" s="168"/>
      <c r="C558" s="169" t="s">
        <v>695</v>
      </c>
      <c r="D558" s="169" t="s">
        <v>115</v>
      </c>
      <c r="E558" s="170" t="s">
        <v>696</v>
      </c>
      <c r="F558" s="171" t="s">
        <v>697</v>
      </c>
      <c r="G558" s="172" t="s">
        <v>342</v>
      </c>
      <c r="H558" s="173">
        <v>228.64599999999999</v>
      </c>
      <c r="I558" s="174"/>
      <c r="J558" s="175">
        <f>ROUND(I558*H558,2)</f>
        <v>0</v>
      </c>
      <c r="K558" s="171" t="s">
        <v>5</v>
      </c>
      <c r="L558" s="40"/>
      <c r="M558" s="176" t="s">
        <v>5</v>
      </c>
      <c r="N558" s="177" t="s">
        <v>40</v>
      </c>
      <c r="O558" s="41"/>
      <c r="P558" s="178">
        <f>O558*H558</f>
        <v>0</v>
      </c>
      <c r="Q558" s="178">
        <v>5.0000000000000001E-3</v>
      </c>
      <c r="R558" s="178">
        <f>Q558*H558</f>
        <v>1.14323</v>
      </c>
      <c r="S558" s="178">
        <v>0</v>
      </c>
      <c r="T558" s="179">
        <f>S558*H558</f>
        <v>0</v>
      </c>
      <c r="AR558" s="23" t="s">
        <v>229</v>
      </c>
      <c r="AT558" s="23" t="s">
        <v>115</v>
      </c>
      <c r="AU558" s="23" t="s">
        <v>81</v>
      </c>
      <c r="AY558" s="23" t="s">
        <v>113</v>
      </c>
      <c r="BE558" s="180">
        <f>IF(N558="základní",J558,0)</f>
        <v>0</v>
      </c>
      <c r="BF558" s="180">
        <f>IF(N558="snížená",J558,0)</f>
        <v>0</v>
      </c>
      <c r="BG558" s="180">
        <f>IF(N558="zákl. přenesená",J558,0)</f>
        <v>0</v>
      </c>
      <c r="BH558" s="180">
        <f>IF(N558="sníž. přenesená",J558,0)</f>
        <v>0</v>
      </c>
      <c r="BI558" s="180">
        <f>IF(N558="nulová",J558,0)</f>
        <v>0</v>
      </c>
      <c r="BJ558" s="23" t="s">
        <v>74</v>
      </c>
      <c r="BK558" s="180">
        <f>ROUND(I558*H558,2)</f>
        <v>0</v>
      </c>
      <c r="BL558" s="23" t="s">
        <v>229</v>
      </c>
      <c r="BM558" s="23" t="s">
        <v>698</v>
      </c>
    </row>
    <row r="559" spans="2:65" s="11" customFormat="1" x14ac:dyDescent="0.3">
      <c r="B559" s="181"/>
      <c r="D559" s="182" t="s">
        <v>129</v>
      </c>
      <c r="E559" s="183" t="s">
        <v>5</v>
      </c>
      <c r="F559" s="304" t="s">
        <v>929</v>
      </c>
      <c r="H559" s="185" t="s">
        <v>5</v>
      </c>
      <c r="I559" s="186"/>
      <c r="L559" s="181"/>
      <c r="M559" s="187"/>
      <c r="N559" s="188"/>
      <c r="O559" s="188"/>
      <c r="P559" s="188"/>
      <c r="Q559" s="188"/>
      <c r="R559" s="188"/>
      <c r="S559" s="188"/>
      <c r="T559" s="189"/>
      <c r="AT559" s="185" t="s">
        <v>129</v>
      </c>
      <c r="AU559" s="185" t="s">
        <v>81</v>
      </c>
      <c r="AV559" s="11" t="s">
        <v>74</v>
      </c>
      <c r="AW559" s="11" t="s">
        <v>33</v>
      </c>
      <c r="AX559" s="11" t="s">
        <v>69</v>
      </c>
      <c r="AY559" s="185" t="s">
        <v>113</v>
      </c>
    </row>
    <row r="560" spans="2:65" s="12" customFormat="1" x14ac:dyDescent="0.3">
      <c r="B560" s="190"/>
      <c r="D560" s="182" t="s">
        <v>129</v>
      </c>
      <c r="E560" s="191" t="s">
        <v>5</v>
      </c>
      <c r="F560" s="192" t="s">
        <v>699</v>
      </c>
      <c r="H560" s="193">
        <v>228.64599999999999</v>
      </c>
      <c r="I560" s="194"/>
      <c r="L560" s="190"/>
      <c r="M560" s="195"/>
      <c r="N560" s="196"/>
      <c r="O560" s="196"/>
      <c r="P560" s="196"/>
      <c r="Q560" s="196"/>
      <c r="R560" s="196"/>
      <c r="S560" s="196"/>
      <c r="T560" s="197"/>
      <c r="AT560" s="191" t="s">
        <v>129</v>
      </c>
      <c r="AU560" s="191" t="s">
        <v>81</v>
      </c>
      <c r="AV560" s="12" t="s">
        <v>81</v>
      </c>
      <c r="AW560" s="12" t="s">
        <v>33</v>
      </c>
      <c r="AX560" s="12" t="s">
        <v>69</v>
      </c>
      <c r="AY560" s="191" t="s">
        <v>113</v>
      </c>
    </row>
    <row r="561" spans="2:65" s="13" customFormat="1" x14ac:dyDescent="0.3">
      <c r="B561" s="198"/>
      <c r="D561" s="199" t="s">
        <v>129</v>
      </c>
      <c r="E561" s="200" t="s">
        <v>5</v>
      </c>
      <c r="F561" s="201" t="s">
        <v>132</v>
      </c>
      <c r="H561" s="202">
        <v>228.64599999999999</v>
      </c>
      <c r="I561" s="203"/>
      <c r="L561" s="198"/>
      <c r="M561" s="204"/>
      <c r="N561" s="205"/>
      <c r="O561" s="205"/>
      <c r="P561" s="205"/>
      <c r="Q561" s="205"/>
      <c r="R561" s="205"/>
      <c r="S561" s="205"/>
      <c r="T561" s="206"/>
      <c r="AT561" s="207" t="s">
        <v>129</v>
      </c>
      <c r="AU561" s="207" t="s">
        <v>81</v>
      </c>
      <c r="AV561" s="13" t="s">
        <v>118</v>
      </c>
      <c r="AW561" s="13" t="s">
        <v>33</v>
      </c>
      <c r="AX561" s="13" t="s">
        <v>74</v>
      </c>
      <c r="AY561" s="207" t="s">
        <v>113</v>
      </c>
    </row>
    <row r="562" spans="2:65" s="1" customFormat="1" ht="22.5" customHeight="1" x14ac:dyDescent="0.3">
      <c r="B562" s="168"/>
      <c r="C562" s="169" t="s">
        <v>700</v>
      </c>
      <c r="D562" s="169" t="s">
        <v>115</v>
      </c>
      <c r="E562" s="170" t="s">
        <v>701</v>
      </c>
      <c r="F562" s="171" t="s">
        <v>1009</v>
      </c>
      <c r="G562" s="172" t="s">
        <v>5</v>
      </c>
      <c r="H562" s="173">
        <v>228.64599999999999</v>
      </c>
      <c r="I562" s="174"/>
      <c r="J562" s="175">
        <f>ROUND(I562*H562,2)</f>
        <v>0</v>
      </c>
      <c r="K562" s="171" t="s">
        <v>5</v>
      </c>
      <c r="L562" s="40"/>
      <c r="M562" s="176" t="s">
        <v>5</v>
      </c>
      <c r="N562" s="177" t="s">
        <v>40</v>
      </c>
      <c r="O562" s="41"/>
      <c r="P562" s="178">
        <f>O562*H562</f>
        <v>0</v>
      </c>
      <c r="Q562" s="178">
        <v>1E-3</v>
      </c>
      <c r="R562" s="178">
        <f>Q562*H562</f>
        <v>0.22864599999999999</v>
      </c>
      <c r="S562" s="178">
        <v>0</v>
      </c>
      <c r="T562" s="179">
        <f>S562*H562</f>
        <v>0</v>
      </c>
      <c r="AR562" s="23" t="s">
        <v>229</v>
      </c>
      <c r="AT562" s="23" t="s">
        <v>115</v>
      </c>
      <c r="AU562" s="23" t="s">
        <v>81</v>
      </c>
      <c r="AY562" s="23" t="s">
        <v>113</v>
      </c>
      <c r="BE562" s="180">
        <f>IF(N562="základní",J562,0)</f>
        <v>0</v>
      </c>
      <c r="BF562" s="180">
        <f>IF(N562="snížená",J562,0)</f>
        <v>0</v>
      </c>
      <c r="BG562" s="180">
        <f>IF(N562="zákl. přenesená",J562,0)</f>
        <v>0</v>
      </c>
      <c r="BH562" s="180">
        <f>IF(N562="sníž. přenesená",J562,0)</f>
        <v>0</v>
      </c>
      <c r="BI562" s="180">
        <f>IF(N562="nulová",J562,0)</f>
        <v>0</v>
      </c>
      <c r="BJ562" s="23" t="s">
        <v>74</v>
      </c>
      <c r="BK562" s="180">
        <f>ROUND(I562*H562,2)</f>
        <v>0</v>
      </c>
      <c r="BL562" s="23" t="s">
        <v>229</v>
      </c>
      <c r="BM562" s="23" t="s">
        <v>702</v>
      </c>
    </row>
    <row r="563" spans="2:65" s="11" customFormat="1" x14ac:dyDescent="0.3">
      <c r="B563" s="181"/>
      <c r="D563" s="182" t="s">
        <v>129</v>
      </c>
      <c r="E563" s="183" t="s">
        <v>5</v>
      </c>
      <c r="F563" s="184" t="s">
        <v>285</v>
      </c>
      <c r="H563" s="185" t="s">
        <v>5</v>
      </c>
      <c r="I563" s="186"/>
      <c r="L563" s="181"/>
      <c r="M563" s="187"/>
      <c r="N563" s="188"/>
      <c r="O563" s="188"/>
      <c r="P563" s="188"/>
      <c r="Q563" s="188"/>
      <c r="R563" s="188"/>
      <c r="S563" s="188"/>
      <c r="T563" s="189"/>
      <c r="AT563" s="185" t="s">
        <v>129</v>
      </c>
      <c r="AU563" s="185" t="s">
        <v>81</v>
      </c>
      <c r="AV563" s="11" t="s">
        <v>74</v>
      </c>
      <c r="AW563" s="11" t="s">
        <v>33</v>
      </c>
      <c r="AX563" s="11" t="s">
        <v>69</v>
      </c>
      <c r="AY563" s="185" t="s">
        <v>113</v>
      </c>
    </row>
    <row r="564" spans="2:65" s="12" customFormat="1" x14ac:dyDescent="0.3">
      <c r="B564" s="190"/>
      <c r="D564" s="182" t="s">
        <v>129</v>
      </c>
      <c r="E564" s="191" t="s">
        <v>5</v>
      </c>
      <c r="F564" s="192" t="s">
        <v>699</v>
      </c>
      <c r="H564" s="193">
        <v>228.64599999999999</v>
      </c>
      <c r="I564" s="194"/>
      <c r="L564" s="190"/>
      <c r="M564" s="195"/>
      <c r="N564" s="196"/>
      <c r="O564" s="196"/>
      <c r="P564" s="196"/>
      <c r="Q564" s="196"/>
      <c r="R564" s="196"/>
      <c r="S564" s="196"/>
      <c r="T564" s="197"/>
      <c r="AT564" s="191" t="s">
        <v>129</v>
      </c>
      <c r="AU564" s="191" t="s">
        <v>81</v>
      </c>
      <c r="AV564" s="12" t="s">
        <v>81</v>
      </c>
      <c r="AW564" s="12" t="s">
        <v>33</v>
      </c>
      <c r="AX564" s="12" t="s">
        <v>69</v>
      </c>
      <c r="AY564" s="191" t="s">
        <v>113</v>
      </c>
    </row>
    <row r="565" spans="2:65" s="13" customFormat="1" x14ac:dyDescent="0.3">
      <c r="B565" s="198"/>
      <c r="D565" s="199" t="s">
        <v>129</v>
      </c>
      <c r="E565" s="200" t="s">
        <v>5</v>
      </c>
      <c r="F565" s="201" t="s">
        <v>132</v>
      </c>
      <c r="H565" s="202">
        <v>228.64599999999999</v>
      </c>
      <c r="I565" s="203"/>
      <c r="L565" s="198"/>
      <c r="M565" s="204"/>
      <c r="N565" s="205"/>
      <c r="O565" s="205"/>
      <c r="P565" s="205"/>
      <c r="Q565" s="205"/>
      <c r="R565" s="205"/>
      <c r="S565" s="205"/>
      <c r="T565" s="206"/>
      <c r="AT565" s="207" t="s">
        <v>129</v>
      </c>
      <c r="AU565" s="207" t="s">
        <v>81</v>
      </c>
      <c r="AV565" s="13" t="s">
        <v>118</v>
      </c>
      <c r="AW565" s="13" t="s">
        <v>33</v>
      </c>
      <c r="AX565" s="13" t="s">
        <v>74</v>
      </c>
      <c r="AY565" s="207" t="s">
        <v>113</v>
      </c>
    </row>
    <row r="566" spans="2:65" s="1" customFormat="1" ht="44.25" customHeight="1" x14ac:dyDescent="0.3">
      <c r="B566" s="168"/>
      <c r="C566" s="169" t="s">
        <v>703</v>
      </c>
      <c r="D566" s="169" t="s">
        <v>115</v>
      </c>
      <c r="E566" s="170" t="s">
        <v>704</v>
      </c>
      <c r="F566" s="171" t="s">
        <v>904</v>
      </c>
      <c r="G566" s="172" t="s">
        <v>174</v>
      </c>
      <c r="H566" s="173">
        <v>6.25</v>
      </c>
      <c r="I566" s="174"/>
      <c r="J566" s="175">
        <f>ROUND(I566*H566,2)</f>
        <v>0</v>
      </c>
      <c r="K566" s="171" t="s">
        <v>5</v>
      </c>
      <c r="L566" s="40"/>
      <c r="M566" s="176" t="s">
        <v>5</v>
      </c>
      <c r="N566" s="177" t="s">
        <v>40</v>
      </c>
      <c r="O566" s="41"/>
      <c r="P566" s="178">
        <f>O566*H566</f>
        <v>0</v>
      </c>
      <c r="Q566" s="178">
        <v>8.0000000000000002E-3</v>
      </c>
      <c r="R566" s="178">
        <f>Q566*H566</f>
        <v>0.05</v>
      </c>
      <c r="S566" s="178">
        <v>0</v>
      </c>
      <c r="T566" s="179">
        <f>S566*H566</f>
        <v>0</v>
      </c>
      <c r="AR566" s="23" t="s">
        <v>229</v>
      </c>
      <c r="AT566" s="23" t="s">
        <v>115</v>
      </c>
      <c r="AU566" s="23" t="s">
        <v>81</v>
      </c>
      <c r="AY566" s="23" t="s">
        <v>113</v>
      </c>
      <c r="BE566" s="180">
        <f>IF(N566="základní",J566,0)</f>
        <v>0</v>
      </c>
      <c r="BF566" s="180">
        <f>IF(N566="snížená",J566,0)</f>
        <v>0</v>
      </c>
      <c r="BG566" s="180">
        <f>IF(N566="zákl. přenesená",J566,0)</f>
        <v>0</v>
      </c>
      <c r="BH566" s="180">
        <f>IF(N566="sníž. přenesená",J566,0)</f>
        <v>0</v>
      </c>
      <c r="BI566" s="180">
        <f>IF(N566="nulová",J566,0)</f>
        <v>0</v>
      </c>
      <c r="BJ566" s="23" t="s">
        <v>74</v>
      </c>
      <c r="BK566" s="180">
        <f>ROUND(I566*H566,2)</f>
        <v>0</v>
      </c>
      <c r="BL566" s="23" t="s">
        <v>229</v>
      </c>
      <c r="BM566" s="23" t="s">
        <v>705</v>
      </c>
    </row>
    <row r="567" spans="2:65" s="11" customFormat="1" x14ac:dyDescent="0.3">
      <c r="B567" s="181"/>
      <c r="D567" s="182" t="s">
        <v>129</v>
      </c>
      <c r="E567" s="183" t="s">
        <v>5</v>
      </c>
      <c r="F567" s="304" t="s">
        <v>1010</v>
      </c>
      <c r="H567" s="185" t="s">
        <v>5</v>
      </c>
      <c r="I567" s="186"/>
      <c r="L567" s="181"/>
      <c r="M567" s="187"/>
      <c r="N567" s="188"/>
      <c r="O567" s="188"/>
      <c r="P567" s="188"/>
      <c r="Q567" s="188"/>
      <c r="R567" s="188"/>
      <c r="S567" s="188"/>
      <c r="T567" s="189"/>
      <c r="AT567" s="185" t="s">
        <v>129</v>
      </c>
      <c r="AU567" s="185" t="s">
        <v>81</v>
      </c>
      <c r="AV567" s="11" t="s">
        <v>74</v>
      </c>
      <c r="AW567" s="11" t="s">
        <v>33</v>
      </c>
      <c r="AX567" s="11" t="s">
        <v>69</v>
      </c>
      <c r="AY567" s="185" t="s">
        <v>113</v>
      </c>
    </row>
    <row r="568" spans="2:65" s="12" customFormat="1" x14ac:dyDescent="0.3">
      <c r="B568" s="190"/>
      <c r="D568" s="182" t="s">
        <v>129</v>
      </c>
      <c r="E568" s="191" t="s">
        <v>5</v>
      </c>
      <c r="F568" s="192" t="s">
        <v>706</v>
      </c>
      <c r="H568" s="193">
        <v>6.25</v>
      </c>
      <c r="I568" s="194"/>
      <c r="L568" s="190"/>
      <c r="M568" s="195"/>
      <c r="N568" s="196"/>
      <c r="O568" s="196"/>
      <c r="P568" s="196"/>
      <c r="Q568" s="196"/>
      <c r="R568" s="196"/>
      <c r="S568" s="196"/>
      <c r="T568" s="197"/>
      <c r="AT568" s="191" t="s">
        <v>129</v>
      </c>
      <c r="AU568" s="191" t="s">
        <v>81</v>
      </c>
      <c r="AV568" s="12" t="s">
        <v>81</v>
      </c>
      <c r="AW568" s="12" t="s">
        <v>33</v>
      </c>
      <c r="AX568" s="12" t="s">
        <v>69</v>
      </c>
      <c r="AY568" s="191" t="s">
        <v>113</v>
      </c>
    </row>
    <row r="569" spans="2:65" s="13" customFormat="1" x14ac:dyDescent="0.3">
      <c r="B569" s="198"/>
      <c r="D569" s="199" t="s">
        <v>129</v>
      </c>
      <c r="E569" s="200" t="s">
        <v>5</v>
      </c>
      <c r="F569" s="201" t="s">
        <v>132</v>
      </c>
      <c r="H569" s="202">
        <v>6.25</v>
      </c>
      <c r="I569" s="203"/>
      <c r="L569" s="198"/>
      <c r="M569" s="204"/>
      <c r="N569" s="205"/>
      <c r="O569" s="205"/>
      <c r="P569" s="205"/>
      <c r="Q569" s="205"/>
      <c r="R569" s="205"/>
      <c r="S569" s="205"/>
      <c r="T569" s="206"/>
      <c r="AT569" s="207" t="s">
        <v>129</v>
      </c>
      <c r="AU569" s="207" t="s">
        <v>81</v>
      </c>
      <c r="AV569" s="13" t="s">
        <v>118</v>
      </c>
      <c r="AW569" s="13" t="s">
        <v>33</v>
      </c>
      <c r="AX569" s="13" t="s">
        <v>74</v>
      </c>
      <c r="AY569" s="207" t="s">
        <v>113</v>
      </c>
    </row>
    <row r="570" spans="2:65" s="1" customFormat="1" ht="31.5" customHeight="1" x14ac:dyDescent="0.3">
      <c r="B570" s="168"/>
      <c r="C570" s="169" t="s">
        <v>707</v>
      </c>
      <c r="D570" s="169" t="s">
        <v>115</v>
      </c>
      <c r="E570" s="170" t="s">
        <v>708</v>
      </c>
      <c r="F570" s="171" t="s">
        <v>709</v>
      </c>
      <c r="G570" s="172" t="s">
        <v>710</v>
      </c>
      <c r="H570" s="221"/>
      <c r="I570" s="174"/>
      <c r="J570" s="175">
        <f>ROUND(I570*H570,2)</f>
        <v>0</v>
      </c>
      <c r="K570" s="171"/>
      <c r="L570" s="40"/>
      <c r="M570" s="176" t="s">
        <v>5</v>
      </c>
      <c r="N570" s="222" t="s">
        <v>40</v>
      </c>
      <c r="O570" s="223"/>
      <c r="P570" s="224">
        <f>O570*H570</f>
        <v>0</v>
      </c>
      <c r="Q570" s="224">
        <v>0</v>
      </c>
      <c r="R570" s="224">
        <f>Q570*H570</f>
        <v>0</v>
      </c>
      <c r="S570" s="224">
        <v>0</v>
      </c>
      <c r="T570" s="225">
        <f>S570*H570</f>
        <v>0</v>
      </c>
      <c r="AR570" s="23" t="s">
        <v>229</v>
      </c>
      <c r="AT570" s="23" t="s">
        <v>115</v>
      </c>
      <c r="AU570" s="23" t="s">
        <v>81</v>
      </c>
      <c r="AY570" s="23" t="s">
        <v>113</v>
      </c>
      <c r="BE570" s="180">
        <f>IF(N570="základní",J570,0)</f>
        <v>0</v>
      </c>
      <c r="BF570" s="180">
        <f>IF(N570="snížená",J570,0)</f>
        <v>0</v>
      </c>
      <c r="BG570" s="180">
        <f>IF(N570="zákl. přenesená",J570,0)</f>
        <v>0</v>
      </c>
      <c r="BH570" s="180">
        <f>IF(N570="sníž. přenesená",J570,0)</f>
        <v>0</v>
      </c>
      <c r="BI570" s="180">
        <f>IF(N570="nulová",J570,0)</f>
        <v>0</v>
      </c>
      <c r="BJ570" s="23" t="s">
        <v>74</v>
      </c>
      <c r="BK570" s="180">
        <f>ROUND(I570*H570,2)</f>
        <v>0</v>
      </c>
      <c r="BL570" s="23" t="s">
        <v>229</v>
      </c>
      <c r="BM570" s="23" t="s">
        <v>711</v>
      </c>
    </row>
    <row r="571" spans="2:65" s="1" customFormat="1" ht="6.95" customHeight="1" x14ac:dyDescent="0.3">
      <c r="B571" s="55"/>
      <c r="C571" s="56"/>
      <c r="D571" s="56"/>
      <c r="E571" s="56"/>
      <c r="F571" s="56"/>
      <c r="G571" s="56"/>
      <c r="H571" s="56"/>
      <c r="I571" s="121"/>
      <c r="J571" s="56"/>
      <c r="K571" s="56"/>
      <c r="L571" s="40"/>
    </row>
  </sheetData>
  <autoFilter ref="C78:K570" xr:uid="{00000000-0009-0000-0000-000001000000}"/>
  <mergeCells count="6">
    <mergeCell ref="E71:H71"/>
    <mergeCell ref="G1:H1"/>
    <mergeCell ref="L2:V2"/>
    <mergeCell ref="E7:H7"/>
    <mergeCell ref="E22:H22"/>
    <mergeCell ref="E43:H43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7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ht="37.5" customHeight="1" x14ac:dyDescent="0.3"/>
    <row r="2" spans="2:11" ht="7.5" customHeight="1" x14ac:dyDescent="0.3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4" customFormat="1" ht="45" customHeight="1" x14ac:dyDescent="0.3">
      <c r="B3" s="230"/>
      <c r="C3" s="346" t="s">
        <v>712</v>
      </c>
      <c r="D3" s="346"/>
      <c r="E3" s="346"/>
      <c r="F3" s="346"/>
      <c r="G3" s="346"/>
      <c r="H3" s="346"/>
      <c r="I3" s="346"/>
      <c r="J3" s="346"/>
      <c r="K3" s="231"/>
    </row>
    <row r="4" spans="2:11" ht="25.5" customHeight="1" x14ac:dyDescent="0.3">
      <c r="B4" s="232"/>
      <c r="C4" s="353" t="s">
        <v>713</v>
      </c>
      <c r="D4" s="353"/>
      <c r="E4" s="353"/>
      <c r="F4" s="353"/>
      <c r="G4" s="353"/>
      <c r="H4" s="353"/>
      <c r="I4" s="353"/>
      <c r="J4" s="353"/>
      <c r="K4" s="233"/>
    </row>
    <row r="5" spans="2:11" ht="5.25" customHeight="1" x14ac:dyDescent="0.3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ht="15" customHeight="1" x14ac:dyDescent="0.3">
      <c r="B6" s="232"/>
      <c r="C6" s="349" t="s">
        <v>714</v>
      </c>
      <c r="D6" s="349"/>
      <c r="E6" s="349"/>
      <c r="F6" s="349"/>
      <c r="G6" s="349"/>
      <c r="H6" s="349"/>
      <c r="I6" s="349"/>
      <c r="J6" s="349"/>
      <c r="K6" s="233"/>
    </row>
    <row r="7" spans="2:11" ht="15" customHeight="1" x14ac:dyDescent="0.3">
      <c r="B7" s="236"/>
      <c r="C7" s="349" t="s">
        <v>715</v>
      </c>
      <c r="D7" s="349"/>
      <c r="E7" s="349"/>
      <c r="F7" s="349"/>
      <c r="G7" s="349"/>
      <c r="H7" s="349"/>
      <c r="I7" s="349"/>
      <c r="J7" s="349"/>
      <c r="K7" s="233"/>
    </row>
    <row r="8" spans="2:11" ht="12.75" customHeight="1" x14ac:dyDescent="0.3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ht="15" customHeight="1" x14ac:dyDescent="0.3">
      <c r="B9" s="236"/>
      <c r="C9" s="349" t="s">
        <v>716</v>
      </c>
      <c r="D9" s="349"/>
      <c r="E9" s="349"/>
      <c r="F9" s="349"/>
      <c r="G9" s="349"/>
      <c r="H9" s="349"/>
      <c r="I9" s="349"/>
      <c r="J9" s="349"/>
      <c r="K9" s="233"/>
    </row>
    <row r="10" spans="2:11" ht="15" customHeight="1" x14ac:dyDescent="0.3">
      <c r="B10" s="236"/>
      <c r="C10" s="235"/>
      <c r="D10" s="349" t="s">
        <v>717</v>
      </c>
      <c r="E10" s="349"/>
      <c r="F10" s="349"/>
      <c r="G10" s="349"/>
      <c r="H10" s="349"/>
      <c r="I10" s="349"/>
      <c r="J10" s="349"/>
      <c r="K10" s="233"/>
    </row>
    <row r="11" spans="2:11" ht="15" customHeight="1" x14ac:dyDescent="0.3">
      <c r="B11" s="236"/>
      <c r="C11" s="237"/>
      <c r="D11" s="349" t="s">
        <v>718</v>
      </c>
      <c r="E11" s="349"/>
      <c r="F11" s="349"/>
      <c r="G11" s="349"/>
      <c r="H11" s="349"/>
      <c r="I11" s="349"/>
      <c r="J11" s="349"/>
      <c r="K11" s="233"/>
    </row>
    <row r="12" spans="2:11" ht="12.75" customHeight="1" x14ac:dyDescent="0.3">
      <c r="B12" s="236"/>
      <c r="C12" s="237"/>
      <c r="D12" s="237"/>
      <c r="E12" s="237"/>
      <c r="F12" s="237"/>
      <c r="G12" s="237"/>
      <c r="H12" s="237"/>
      <c r="I12" s="237"/>
      <c r="J12" s="237"/>
      <c r="K12" s="233"/>
    </row>
    <row r="13" spans="2:11" ht="15" customHeight="1" x14ac:dyDescent="0.3">
      <c r="B13" s="236"/>
      <c r="C13" s="237"/>
      <c r="D13" s="349" t="s">
        <v>719</v>
      </c>
      <c r="E13" s="349"/>
      <c r="F13" s="349"/>
      <c r="G13" s="349"/>
      <c r="H13" s="349"/>
      <c r="I13" s="349"/>
      <c r="J13" s="349"/>
      <c r="K13" s="233"/>
    </row>
    <row r="14" spans="2:11" ht="15" customHeight="1" x14ac:dyDescent="0.3">
      <c r="B14" s="236"/>
      <c r="C14" s="237"/>
      <c r="D14" s="349" t="s">
        <v>720</v>
      </c>
      <c r="E14" s="349"/>
      <c r="F14" s="349"/>
      <c r="G14" s="349"/>
      <c r="H14" s="349"/>
      <c r="I14" s="349"/>
      <c r="J14" s="349"/>
      <c r="K14" s="233"/>
    </row>
    <row r="15" spans="2:11" ht="15" customHeight="1" x14ac:dyDescent="0.3">
      <c r="B15" s="236"/>
      <c r="C15" s="237"/>
      <c r="D15" s="349" t="s">
        <v>721</v>
      </c>
      <c r="E15" s="349"/>
      <c r="F15" s="349"/>
      <c r="G15" s="349"/>
      <c r="H15" s="349"/>
      <c r="I15" s="349"/>
      <c r="J15" s="349"/>
      <c r="K15" s="233"/>
    </row>
    <row r="16" spans="2:11" ht="15" customHeight="1" x14ac:dyDescent="0.3">
      <c r="B16" s="236"/>
      <c r="C16" s="237"/>
      <c r="D16" s="237"/>
      <c r="E16" s="238" t="s">
        <v>73</v>
      </c>
      <c r="F16" s="349" t="s">
        <v>722</v>
      </c>
      <c r="G16" s="349"/>
      <c r="H16" s="349"/>
      <c r="I16" s="349"/>
      <c r="J16" s="349"/>
      <c r="K16" s="233"/>
    </row>
    <row r="17" spans="2:11" ht="15" customHeight="1" x14ac:dyDescent="0.3">
      <c r="B17" s="236"/>
      <c r="C17" s="237"/>
      <c r="D17" s="237"/>
      <c r="E17" s="238" t="s">
        <v>723</v>
      </c>
      <c r="F17" s="349" t="s">
        <v>724</v>
      </c>
      <c r="G17" s="349"/>
      <c r="H17" s="349"/>
      <c r="I17" s="349"/>
      <c r="J17" s="349"/>
      <c r="K17" s="233"/>
    </row>
    <row r="18" spans="2:11" ht="15" customHeight="1" x14ac:dyDescent="0.3">
      <c r="B18" s="236"/>
      <c r="C18" s="237"/>
      <c r="D18" s="237"/>
      <c r="E18" s="238" t="s">
        <v>725</v>
      </c>
      <c r="F18" s="349" t="s">
        <v>726</v>
      </c>
      <c r="G18" s="349"/>
      <c r="H18" s="349"/>
      <c r="I18" s="349"/>
      <c r="J18" s="349"/>
      <c r="K18" s="233"/>
    </row>
    <row r="19" spans="2:11" ht="15" customHeight="1" x14ac:dyDescent="0.3">
      <c r="B19" s="236"/>
      <c r="C19" s="237"/>
      <c r="D19" s="237"/>
      <c r="E19" s="238" t="s">
        <v>727</v>
      </c>
      <c r="F19" s="349" t="s">
        <v>728</v>
      </c>
      <c r="G19" s="349"/>
      <c r="H19" s="349"/>
      <c r="I19" s="349"/>
      <c r="J19" s="349"/>
      <c r="K19" s="233"/>
    </row>
    <row r="20" spans="2:11" ht="15" customHeight="1" x14ac:dyDescent="0.3">
      <c r="B20" s="236"/>
      <c r="C20" s="237"/>
      <c r="D20" s="237"/>
      <c r="E20" s="238" t="s">
        <v>729</v>
      </c>
      <c r="F20" s="349" t="s">
        <v>730</v>
      </c>
      <c r="G20" s="349"/>
      <c r="H20" s="349"/>
      <c r="I20" s="349"/>
      <c r="J20" s="349"/>
      <c r="K20" s="233"/>
    </row>
    <row r="21" spans="2:11" ht="15" customHeight="1" x14ac:dyDescent="0.3">
      <c r="B21" s="236"/>
      <c r="C21" s="237"/>
      <c r="D21" s="237"/>
      <c r="E21" s="238" t="s">
        <v>731</v>
      </c>
      <c r="F21" s="349" t="s">
        <v>732</v>
      </c>
      <c r="G21" s="349"/>
      <c r="H21" s="349"/>
      <c r="I21" s="349"/>
      <c r="J21" s="349"/>
      <c r="K21" s="233"/>
    </row>
    <row r="22" spans="2:11" ht="12.75" customHeight="1" x14ac:dyDescent="0.3">
      <c r="B22" s="236"/>
      <c r="C22" s="237"/>
      <c r="D22" s="237"/>
      <c r="E22" s="237"/>
      <c r="F22" s="237"/>
      <c r="G22" s="237"/>
      <c r="H22" s="237"/>
      <c r="I22" s="237"/>
      <c r="J22" s="237"/>
      <c r="K22" s="233"/>
    </row>
    <row r="23" spans="2:11" ht="15" customHeight="1" x14ac:dyDescent="0.3">
      <c r="B23" s="236"/>
      <c r="C23" s="349" t="s">
        <v>733</v>
      </c>
      <c r="D23" s="349"/>
      <c r="E23" s="349"/>
      <c r="F23" s="349"/>
      <c r="G23" s="349"/>
      <c r="H23" s="349"/>
      <c r="I23" s="349"/>
      <c r="J23" s="349"/>
      <c r="K23" s="233"/>
    </row>
    <row r="24" spans="2:11" ht="15" customHeight="1" x14ac:dyDescent="0.3">
      <c r="B24" s="236"/>
      <c r="C24" s="349" t="s">
        <v>734</v>
      </c>
      <c r="D24" s="349"/>
      <c r="E24" s="349"/>
      <c r="F24" s="349"/>
      <c r="G24" s="349"/>
      <c r="H24" s="349"/>
      <c r="I24" s="349"/>
      <c r="J24" s="349"/>
      <c r="K24" s="233"/>
    </row>
    <row r="25" spans="2:11" ht="15" customHeight="1" x14ac:dyDescent="0.3">
      <c r="B25" s="236"/>
      <c r="C25" s="235"/>
      <c r="D25" s="349" t="s">
        <v>735</v>
      </c>
      <c r="E25" s="349"/>
      <c r="F25" s="349"/>
      <c r="G25" s="349"/>
      <c r="H25" s="349"/>
      <c r="I25" s="349"/>
      <c r="J25" s="349"/>
      <c r="K25" s="233"/>
    </row>
    <row r="26" spans="2:11" ht="15" customHeight="1" x14ac:dyDescent="0.3">
      <c r="B26" s="236"/>
      <c r="C26" s="237"/>
      <c r="D26" s="349" t="s">
        <v>736</v>
      </c>
      <c r="E26" s="349"/>
      <c r="F26" s="349"/>
      <c r="G26" s="349"/>
      <c r="H26" s="349"/>
      <c r="I26" s="349"/>
      <c r="J26" s="349"/>
      <c r="K26" s="233"/>
    </row>
    <row r="27" spans="2:11" ht="12.75" customHeight="1" x14ac:dyDescent="0.3">
      <c r="B27" s="236"/>
      <c r="C27" s="237"/>
      <c r="D27" s="237"/>
      <c r="E27" s="237"/>
      <c r="F27" s="237"/>
      <c r="G27" s="237"/>
      <c r="H27" s="237"/>
      <c r="I27" s="237"/>
      <c r="J27" s="237"/>
      <c r="K27" s="233"/>
    </row>
    <row r="28" spans="2:11" ht="15" customHeight="1" x14ac:dyDescent="0.3">
      <c r="B28" s="236"/>
      <c r="C28" s="237"/>
      <c r="D28" s="349" t="s">
        <v>737</v>
      </c>
      <c r="E28" s="349"/>
      <c r="F28" s="349"/>
      <c r="G28" s="349"/>
      <c r="H28" s="349"/>
      <c r="I28" s="349"/>
      <c r="J28" s="349"/>
      <c r="K28" s="233"/>
    </row>
    <row r="29" spans="2:11" ht="15" customHeight="1" x14ac:dyDescent="0.3">
      <c r="B29" s="236"/>
      <c r="C29" s="237"/>
      <c r="D29" s="349" t="s">
        <v>738</v>
      </c>
      <c r="E29" s="349"/>
      <c r="F29" s="349"/>
      <c r="G29" s="349"/>
      <c r="H29" s="349"/>
      <c r="I29" s="349"/>
      <c r="J29" s="349"/>
      <c r="K29" s="233"/>
    </row>
    <row r="30" spans="2:11" ht="12.75" customHeight="1" x14ac:dyDescent="0.3">
      <c r="B30" s="236"/>
      <c r="C30" s="237"/>
      <c r="D30" s="237"/>
      <c r="E30" s="237"/>
      <c r="F30" s="237"/>
      <c r="G30" s="237"/>
      <c r="H30" s="237"/>
      <c r="I30" s="237"/>
      <c r="J30" s="237"/>
      <c r="K30" s="233"/>
    </row>
    <row r="31" spans="2:11" ht="15" customHeight="1" x14ac:dyDescent="0.3">
      <c r="B31" s="236"/>
      <c r="C31" s="237"/>
      <c r="D31" s="349" t="s">
        <v>739</v>
      </c>
      <c r="E31" s="349"/>
      <c r="F31" s="349"/>
      <c r="G31" s="349"/>
      <c r="H31" s="349"/>
      <c r="I31" s="349"/>
      <c r="J31" s="349"/>
      <c r="K31" s="233"/>
    </row>
    <row r="32" spans="2:11" ht="15" customHeight="1" x14ac:dyDescent="0.3">
      <c r="B32" s="236"/>
      <c r="C32" s="237"/>
      <c r="D32" s="349" t="s">
        <v>740</v>
      </c>
      <c r="E32" s="349"/>
      <c r="F32" s="349"/>
      <c r="G32" s="349"/>
      <c r="H32" s="349"/>
      <c r="I32" s="349"/>
      <c r="J32" s="349"/>
      <c r="K32" s="233"/>
    </row>
    <row r="33" spans="2:11" ht="15" customHeight="1" x14ac:dyDescent="0.3">
      <c r="B33" s="236"/>
      <c r="C33" s="237"/>
      <c r="D33" s="349" t="s">
        <v>741</v>
      </c>
      <c r="E33" s="349"/>
      <c r="F33" s="349"/>
      <c r="G33" s="349"/>
      <c r="H33" s="349"/>
      <c r="I33" s="349"/>
      <c r="J33" s="349"/>
      <c r="K33" s="233"/>
    </row>
    <row r="34" spans="2:11" ht="15" customHeight="1" x14ac:dyDescent="0.3">
      <c r="B34" s="236"/>
      <c r="C34" s="237"/>
      <c r="D34" s="235"/>
      <c r="E34" s="239" t="s">
        <v>98</v>
      </c>
      <c r="F34" s="235"/>
      <c r="G34" s="349" t="s">
        <v>742</v>
      </c>
      <c r="H34" s="349"/>
      <c r="I34" s="349"/>
      <c r="J34" s="349"/>
      <c r="K34" s="233"/>
    </row>
    <row r="35" spans="2:11" ht="30.75" customHeight="1" x14ac:dyDescent="0.3">
      <c r="B35" s="236"/>
      <c r="C35" s="237"/>
      <c r="D35" s="235"/>
      <c r="E35" s="239" t="s">
        <v>743</v>
      </c>
      <c r="F35" s="235"/>
      <c r="G35" s="349" t="s">
        <v>744</v>
      </c>
      <c r="H35" s="349"/>
      <c r="I35" s="349"/>
      <c r="J35" s="349"/>
      <c r="K35" s="233"/>
    </row>
    <row r="36" spans="2:11" ht="15" customHeight="1" x14ac:dyDescent="0.3">
      <c r="B36" s="236"/>
      <c r="C36" s="237"/>
      <c r="D36" s="235"/>
      <c r="E36" s="239" t="s">
        <v>50</v>
      </c>
      <c r="F36" s="235"/>
      <c r="G36" s="349" t="s">
        <v>745</v>
      </c>
      <c r="H36" s="349"/>
      <c r="I36" s="349"/>
      <c r="J36" s="349"/>
      <c r="K36" s="233"/>
    </row>
    <row r="37" spans="2:11" ht="15" customHeight="1" x14ac:dyDescent="0.3">
      <c r="B37" s="236"/>
      <c r="C37" s="237"/>
      <c r="D37" s="235"/>
      <c r="E37" s="239" t="s">
        <v>99</v>
      </c>
      <c r="F37" s="235"/>
      <c r="G37" s="349" t="s">
        <v>746</v>
      </c>
      <c r="H37" s="349"/>
      <c r="I37" s="349"/>
      <c r="J37" s="349"/>
      <c r="K37" s="233"/>
    </row>
    <row r="38" spans="2:11" ht="15" customHeight="1" x14ac:dyDescent="0.3">
      <c r="B38" s="236"/>
      <c r="C38" s="237"/>
      <c r="D38" s="235"/>
      <c r="E38" s="239" t="s">
        <v>100</v>
      </c>
      <c r="F38" s="235"/>
      <c r="G38" s="349" t="s">
        <v>747</v>
      </c>
      <c r="H38" s="349"/>
      <c r="I38" s="349"/>
      <c r="J38" s="349"/>
      <c r="K38" s="233"/>
    </row>
    <row r="39" spans="2:11" ht="15" customHeight="1" x14ac:dyDescent="0.3">
      <c r="B39" s="236"/>
      <c r="C39" s="237"/>
      <c r="D39" s="235"/>
      <c r="E39" s="239" t="s">
        <v>101</v>
      </c>
      <c r="F39" s="235"/>
      <c r="G39" s="349" t="s">
        <v>748</v>
      </c>
      <c r="H39" s="349"/>
      <c r="I39" s="349"/>
      <c r="J39" s="349"/>
      <c r="K39" s="233"/>
    </row>
    <row r="40" spans="2:11" ht="15" customHeight="1" x14ac:dyDescent="0.3">
      <c r="B40" s="236"/>
      <c r="C40" s="237"/>
      <c r="D40" s="235"/>
      <c r="E40" s="239" t="s">
        <v>749</v>
      </c>
      <c r="F40" s="235"/>
      <c r="G40" s="349" t="s">
        <v>750</v>
      </c>
      <c r="H40" s="349"/>
      <c r="I40" s="349"/>
      <c r="J40" s="349"/>
      <c r="K40" s="233"/>
    </row>
    <row r="41" spans="2:11" ht="15" customHeight="1" x14ac:dyDescent="0.3">
      <c r="B41" s="236"/>
      <c r="C41" s="237"/>
      <c r="D41" s="235"/>
      <c r="E41" s="239"/>
      <c r="F41" s="235"/>
      <c r="G41" s="349" t="s">
        <v>751</v>
      </c>
      <c r="H41" s="349"/>
      <c r="I41" s="349"/>
      <c r="J41" s="349"/>
      <c r="K41" s="233"/>
    </row>
    <row r="42" spans="2:11" ht="15" customHeight="1" x14ac:dyDescent="0.3">
      <c r="B42" s="236"/>
      <c r="C42" s="237"/>
      <c r="D42" s="235"/>
      <c r="E42" s="239" t="s">
        <v>752</v>
      </c>
      <c r="F42" s="235"/>
      <c r="G42" s="349" t="s">
        <v>753</v>
      </c>
      <c r="H42" s="349"/>
      <c r="I42" s="349"/>
      <c r="J42" s="349"/>
      <c r="K42" s="233"/>
    </row>
    <row r="43" spans="2:11" ht="15" customHeight="1" x14ac:dyDescent="0.3">
      <c r="B43" s="236"/>
      <c r="C43" s="237"/>
      <c r="D43" s="235"/>
      <c r="E43" s="239" t="s">
        <v>103</v>
      </c>
      <c r="F43" s="235"/>
      <c r="G43" s="349" t="s">
        <v>754</v>
      </c>
      <c r="H43" s="349"/>
      <c r="I43" s="349"/>
      <c r="J43" s="349"/>
      <c r="K43" s="233"/>
    </row>
    <row r="44" spans="2:11" ht="12.75" customHeight="1" x14ac:dyDescent="0.3">
      <c r="B44" s="236"/>
      <c r="C44" s="237"/>
      <c r="D44" s="235"/>
      <c r="E44" s="235"/>
      <c r="F44" s="235"/>
      <c r="G44" s="235"/>
      <c r="H44" s="235"/>
      <c r="I44" s="235"/>
      <c r="J44" s="235"/>
      <c r="K44" s="233"/>
    </row>
    <row r="45" spans="2:11" ht="15" customHeight="1" x14ac:dyDescent="0.3">
      <c r="B45" s="236"/>
      <c r="C45" s="237"/>
      <c r="D45" s="349" t="s">
        <v>755</v>
      </c>
      <c r="E45" s="349"/>
      <c r="F45" s="349"/>
      <c r="G45" s="349"/>
      <c r="H45" s="349"/>
      <c r="I45" s="349"/>
      <c r="J45" s="349"/>
      <c r="K45" s="233"/>
    </row>
    <row r="46" spans="2:11" ht="15" customHeight="1" x14ac:dyDescent="0.3">
      <c r="B46" s="236"/>
      <c r="C46" s="237"/>
      <c r="D46" s="237"/>
      <c r="E46" s="349" t="s">
        <v>756</v>
      </c>
      <c r="F46" s="349"/>
      <c r="G46" s="349"/>
      <c r="H46" s="349"/>
      <c r="I46" s="349"/>
      <c r="J46" s="349"/>
      <c r="K46" s="233"/>
    </row>
    <row r="47" spans="2:11" ht="15" customHeight="1" x14ac:dyDescent="0.3">
      <c r="B47" s="236"/>
      <c r="C47" s="237"/>
      <c r="D47" s="237"/>
      <c r="E47" s="349" t="s">
        <v>757</v>
      </c>
      <c r="F47" s="349"/>
      <c r="G47" s="349"/>
      <c r="H47" s="349"/>
      <c r="I47" s="349"/>
      <c r="J47" s="349"/>
      <c r="K47" s="233"/>
    </row>
    <row r="48" spans="2:11" ht="15" customHeight="1" x14ac:dyDescent="0.3">
      <c r="B48" s="236"/>
      <c r="C48" s="237"/>
      <c r="D48" s="237"/>
      <c r="E48" s="349" t="s">
        <v>758</v>
      </c>
      <c r="F48" s="349"/>
      <c r="G48" s="349"/>
      <c r="H48" s="349"/>
      <c r="I48" s="349"/>
      <c r="J48" s="349"/>
      <c r="K48" s="233"/>
    </row>
    <row r="49" spans="2:11" ht="15" customHeight="1" x14ac:dyDescent="0.3">
      <c r="B49" s="236"/>
      <c r="C49" s="237"/>
      <c r="D49" s="349" t="s">
        <v>759</v>
      </c>
      <c r="E49" s="349"/>
      <c r="F49" s="349"/>
      <c r="G49" s="349"/>
      <c r="H49" s="349"/>
      <c r="I49" s="349"/>
      <c r="J49" s="349"/>
      <c r="K49" s="233"/>
    </row>
    <row r="50" spans="2:11" ht="25.5" customHeight="1" x14ac:dyDescent="0.3">
      <c r="B50" s="232"/>
      <c r="C50" s="353" t="s">
        <v>760</v>
      </c>
      <c r="D50" s="353"/>
      <c r="E50" s="353"/>
      <c r="F50" s="353"/>
      <c r="G50" s="353"/>
      <c r="H50" s="353"/>
      <c r="I50" s="353"/>
      <c r="J50" s="353"/>
      <c r="K50" s="233"/>
    </row>
    <row r="51" spans="2:11" ht="5.25" customHeight="1" x14ac:dyDescent="0.3">
      <c r="B51" s="232"/>
      <c r="C51" s="234"/>
      <c r="D51" s="234"/>
      <c r="E51" s="234"/>
      <c r="F51" s="234"/>
      <c r="G51" s="234"/>
      <c r="H51" s="234"/>
      <c r="I51" s="234"/>
      <c r="J51" s="234"/>
      <c r="K51" s="233"/>
    </row>
    <row r="52" spans="2:11" ht="15" customHeight="1" x14ac:dyDescent="0.3">
      <c r="B52" s="232"/>
      <c r="C52" s="349" t="s">
        <v>761</v>
      </c>
      <c r="D52" s="349"/>
      <c r="E52" s="349"/>
      <c r="F52" s="349"/>
      <c r="G52" s="349"/>
      <c r="H52" s="349"/>
      <c r="I52" s="349"/>
      <c r="J52" s="349"/>
      <c r="K52" s="233"/>
    </row>
    <row r="53" spans="2:11" ht="15" customHeight="1" x14ac:dyDescent="0.3">
      <c r="B53" s="232"/>
      <c r="C53" s="349" t="s">
        <v>762</v>
      </c>
      <c r="D53" s="349"/>
      <c r="E53" s="349"/>
      <c r="F53" s="349"/>
      <c r="G53" s="349"/>
      <c r="H53" s="349"/>
      <c r="I53" s="349"/>
      <c r="J53" s="349"/>
      <c r="K53" s="233"/>
    </row>
    <row r="54" spans="2:11" ht="12.75" customHeight="1" x14ac:dyDescent="0.3">
      <c r="B54" s="232"/>
      <c r="C54" s="235"/>
      <c r="D54" s="235"/>
      <c r="E54" s="235"/>
      <c r="F54" s="235"/>
      <c r="G54" s="235"/>
      <c r="H54" s="235"/>
      <c r="I54" s="235"/>
      <c r="J54" s="235"/>
      <c r="K54" s="233"/>
    </row>
    <row r="55" spans="2:11" ht="15" customHeight="1" x14ac:dyDescent="0.3">
      <c r="B55" s="232"/>
      <c r="C55" s="349" t="s">
        <v>763</v>
      </c>
      <c r="D55" s="349"/>
      <c r="E55" s="349"/>
      <c r="F55" s="349"/>
      <c r="G55" s="349"/>
      <c r="H55" s="349"/>
      <c r="I55" s="349"/>
      <c r="J55" s="349"/>
      <c r="K55" s="233"/>
    </row>
    <row r="56" spans="2:11" ht="15" customHeight="1" x14ac:dyDescent="0.3">
      <c r="B56" s="232"/>
      <c r="C56" s="237"/>
      <c r="D56" s="349" t="s">
        <v>764</v>
      </c>
      <c r="E56" s="349"/>
      <c r="F56" s="349"/>
      <c r="G56" s="349"/>
      <c r="H56" s="349"/>
      <c r="I56" s="349"/>
      <c r="J56" s="349"/>
      <c r="K56" s="233"/>
    </row>
    <row r="57" spans="2:11" ht="15" customHeight="1" x14ac:dyDescent="0.3">
      <c r="B57" s="232"/>
      <c r="C57" s="237"/>
      <c r="D57" s="349" t="s">
        <v>765</v>
      </c>
      <c r="E57" s="349"/>
      <c r="F57" s="349"/>
      <c r="G57" s="349"/>
      <c r="H57" s="349"/>
      <c r="I57" s="349"/>
      <c r="J57" s="349"/>
      <c r="K57" s="233"/>
    </row>
    <row r="58" spans="2:11" ht="15" customHeight="1" x14ac:dyDescent="0.3">
      <c r="B58" s="232"/>
      <c r="C58" s="237"/>
      <c r="D58" s="349" t="s">
        <v>766</v>
      </c>
      <c r="E58" s="349"/>
      <c r="F58" s="349"/>
      <c r="G58" s="349"/>
      <c r="H58" s="349"/>
      <c r="I58" s="349"/>
      <c r="J58" s="349"/>
      <c r="K58" s="233"/>
    </row>
    <row r="59" spans="2:11" ht="15" customHeight="1" x14ac:dyDescent="0.3">
      <c r="B59" s="232"/>
      <c r="C59" s="237"/>
      <c r="D59" s="349" t="s">
        <v>767</v>
      </c>
      <c r="E59" s="349"/>
      <c r="F59" s="349"/>
      <c r="G59" s="349"/>
      <c r="H59" s="349"/>
      <c r="I59" s="349"/>
      <c r="J59" s="349"/>
      <c r="K59" s="233"/>
    </row>
    <row r="60" spans="2:11" ht="15" customHeight="1" x14ac:dyDescent="0.3">
      <c r="B60" s="232"/>
      <c r="C60" s="237"/>
      <c r="D60" s="350" t="s">
        <v>768</v>
      </c>
      <c r="E60" s="350"/>
      <c r="F60" s="350"/>
      <c r="G60" s="350"/>
      <c r="H60" s="350"/>
      <c r="I60" s="350"/>
      <c r="J60" s="350"/>
      <c r="K60" s="233"/>
    </row>
    <row r="61" spans="2:11" ht="15" customHeight="1" x14ac:dyDescent="0.3">
      <c r="B61" s="232"/>
      <c r="C61" s="237"/>
      <c r="D61" s="349" t="s">
        <v>769</v>
      </c>
      <c r="E61" s="349"/>
      <c r="F61" s="349"/>
      <c r="G61" s="349"/>
      <c r="H61" s="349"/>
      <c r="I61" s="349"/>
      <c r="J61" s="349"/>
      <c r="K61" s="233"/>
    </row>
    <row r="62" spans="2:11" ht="12.75" customHeight="1" x14ac:dyDescent="0.3">
      <c r="B62" s="232"/>
      <c r="C62" s="237"/>
      <c r="D62" s="237"/>
      <c r="E62" s="240"/>
      <c r="F62" s="237"/>
      <c r="G62" s="237"/>
      <c r="H62" s="237"/>
      <c r="I62" s="237"/>
      <c r="J62" s="237"/>
      <c r="K62" s="233"/>
    </row>
    <row r="63" spans="2:11" ht="15" customHeight="1" x14ac:dyDescent="0.3">
      <c r="B63" s="232"/>
      <c r="C63" s="237"/>
      <c r="D63" s="349" t="s">
        <v>770</v>
      </c>
      <c r="E63" s="349"/>
      <c r="F63" s="349"/>
      <c r="G63" s="349"/>
      <c r="H63" s="349"/>
      <c r="I63" s="349"/>
      <c r="J63" s="349"/>
      <c r="K63" s="233"/>
    </row>
    <row r="64" spans="2:11" ht="15" customHeight="1" x14ac:dyDescent="0.3">
      <c r="B64" s="232"/>
      <c r="C64" s="237"/>
      <c r="D64" s="350" t="s">
        <v>771</v>
      </c>
      <c r="E64" s="350"/>
      <c r="F64" s="350"/>
      <c r="G64" s="350"/>
      <c r="H64" s="350"/>
      <c r="I64" s="350"/>
      <c r="J64" s="350"/>
      <c r="K64" s="233"/>
    </row>
    <row r="65" spans="2:11" ht="15" customHeight="1" x14ac:dyDescent="0.3">
      <c r="B65" s="232"/>
      <c r="C65" s="237"/>
      <c r="D65" s="349" t="s">
        <v>772</v>
      </c>
      <c r="E65" s="349"/>
      <c r="F65" s="349"/>
      <c r="G65" s="349"/>
      <c r="H65" s="349"/>
      <c r="I65" s="349"/>
      <c r="J65" s="349"/>
      <c r="K65" s="233"/>
    </row>
    <row r="66" spans="2:11" ht="15" customHeight="1" x14ac:dyDescent="0.3">
      <c r="B66" s="232"/>
      <c r="C66" s="237"/>
      <c r="D66" s="349" t="s">
        <v>773</v>
      </c>
      <c r="E66" s="349"/>
      <c r="F66" s="349"/>
      <c r="G66" s="349"/>
      <c r="H66" s="349"/>
      <c r="I66" s="349"/>
      <c r="J66" s="349"/>
      <c r="K66" s="233"/>
    </row>
    <row r="67" spans="2:11" ht="15" customHeight="1" x14ac:dyDescent="0.3">
      <c r="B67" s="232"/>
      <c r="C67" s="237"/>
      <c r="D67" s="349" t="s">
        <v>774</v>
      </c>
      <c r="E67" s="349"/>
      <c r="F67" s="349"/>
      <c r="G67" s="349"/>
      <c r="H67" s="349"/>
      <c r="I67" s="349"/>
      <c r="J67" s="349"/>
      <c r="K67" s="233"/>
    </row>
    <row r="68" spans="2:11" ht="15" customHeight="1" x14ac:dyDescent="0.3">
      <c r="B68" s="232"/>
      <c r="C68" s="237"/>
      <c r="D68" s="349" t="s">
        <v>775</v>
      </c>
      <c r="E68" s="349"/>
      <c r="F68" s="349"/>
      <c r="G68" s="349"/>
      <c r="H68" s="349"/>
      <c r="I68" s="349"/>
      <c r="J68" s="349"/>
      <c r="K68" s="233"/>
    </row>
    <row r="69" spans="2:11" ht="12.75" customHeight="1" x14ac:dyDescent="0.3">
      <c r="B69" s="241"/>
      <c r="C69" s="242"/>
      <c r="D69" s="242"/>
      <c r="E69" s="242"/>
      <c r="F69" s="242"/>
      <c r="G69" s="242"/>
      <c r="H69" s="242"/>
      <c r="I69" s="242"/>
      <c r="J69" s="242"/>
      <c r="K69" s="243"/>
    </row>
    <row r="70" spans="2:11" ht="18.75" customHeight="1" x14ac:dyDescent="0.3">
      <c r="B70" s="244"/>
      <c r="C70" s="244"/>
      <c r="D70" s="244"/>
      <c r="E70" s="244"/>
      <c r="F70" s="244"/>
      <c r="G70" s="244"/>
      <c r="H70" s="244"/>
      <c r="I70" s="244"/>
      <c r="J70" s="244"/>
      <c r="K70" s="245"/>
    </row>
    <row r="71" spans="2:11" ht="18.75" customHeight="1" x14ac:dyDescent="0.3">
      <c r="B71" s="245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2:11" ht="7.5" customHeight="1" x14ac:dyDescent="0.3">
      <c r="B72" s="246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ht="45" customHeight="1" x14ac:dyDescent="0.3">
      <c r="B73" s="249"/>
      <c r="C73" s="351" t="s">
        <v>80</v>
      </c>
      <c r="D73" s="351"/>
      <c r="E73" s="351"/>
      <c r="F73" s="351"/>
      <c r="G73" s="351"/>
      <c r="H73" s="351"/>
      <c r="I73" s="351"/>
      <c r="J73" s="351"/>
      <c r="K73" s="250"/>
    </row>
    <row r="74" spans="2:11" ht="17.25" customHeight="1" x14ac:dyDescent="0.3">
      <c r="B74" s="249"/>
      <c r="C74" s="251" t="s">
        <v>776</v>
      </c>
      <c r="D74" s="251"/>
      <c r="E74" s="251"/>
      <c r="F74" s="251" t="s">
        <v>777</v>
      </c>
      <c r="G74" s="252"/>
      <c r="H74" s="251" t="s">
        <v>99</v>
      </c>
      <c r="I74" s="251" t="s">
        <v>54</v>
      </c>
      <c r="J74" s="251" t="s">
        <v>778</v>
      </c>
      <c r="K74" s="250"/>
    </row>
    <row r="75" spans="2:11" ht="17.25" customHeight="1" x14ac:dyDescent="0.3">
      <c r="B75" s="249"/>
      <c r="C75" s="253" t="s">
        <v>779</v>
      </c>
      <c r="D75" s="253"/>
      <c r="E75" s="253"/>
      <c r="F75" s="254" t="s">
        <v>780</v>
      </c>
      <c r="G75" s="255"/>
      <c r="H75" s="253"/>
      <c r="I75" s="253"/>
      <c r="J75" s="253" t="s">
        <v>781</v>
      </c>
      <c r="K75" s="250"/>
    </row>
    <row r="76" spans="2:11" ht="5.25" customHeight="1" x14ac:dyDescent="0.3">
      <c r="B76" s="249"/>
      <c r="C76" s="256"/>
      <c r="D76" s="256"/>
      <c r="E76" s="256"/>
      <c r="F76" s="256"/>
      <c r="G76" s="257"/>
      <c r="H76" s="256"/>
      <c r="I76" s="256"/>
      <c r="J76" s="256"/>
      <c r="K76" s="250"/>
    </row>
    <row r="77" spans="2:11" ht="15" customHeight="1" x14ac:dyDescent="0.3">
      <c r="B77" s="249"/>
      <c r="C77" s="239" t="s">
        <v>50</v>
      </c>
      <c r="D77" s="256"/>
      <c r="E77" s="256"/>
      <c r="F77" s="258" t="s">
        <v>782</v>
      </c>
      <c r="G77" s="257"/>
      <c r="H77" s="239" t="s">
        <v>783</v>
      </c>
      <c r="I77" s="239" t="s">
        <v>784</v>
      </c>
      <c r="J77" s="239">
        <v>20</v>
      </c>
      <c r="K77" s="250"/>
    </row>
    <row r="78" spans="2:11" ht="15" customHeight="1" x14ac:dyDescent="0.3">
      <c r="B78" s="249"/>
      <c r="C78" s="239" t="s">
        <v>785</v>
      </c>
      <c r="D78" s="239"/>
      <c r="E78" s="239"/>
      <c r="F78" s="258" t="s">
        <v>782</v>
      </c>
      <c r="G78" s="257"/>
      <c r="H78" s="239" t="s">
        <v>786</v>
      </c>
      <c r="I78" s="239" t="s">
        <v>784</v>
      </c>
      <c r="J78" s="239">
        <v>120</v>
      </c>
      <c r="K78" s="250"/>
    </row>
    <row r="79" spans="2:11" ht="15" customHeight="1" x14ac:dyDescent="0.3">
      <c r="B79" s="259"/>
      <c r="C79" s="239" t="s">
        <v>787</v>
      </c>
      <c r="D79" s="239"/>
      <c r="E79" s="239"/>
      <c r="F79" s="258" t="s">
        <v>788</v>
      </c>
      <c r="G79" s="257"/>
      <c r="H79" s="239" t="s">
        <v>789</v>
      </c>
      <c r="I79" s="239" t="s">
        <v>784</v>
      </c>
      <c r="J79" s="239">
        <v>50</v>
      </c>
      <c r="K79" s="250"/>
    </row>
    <row r="80" spans="2:11" ht="15" customHeight="1" x14ac:dyDescent="0.3">
      <c r="B80" s="259"/>
      <c r="C80" s="239" t="s">
        <v>790</v>
      </c>
      <c r="D80" s="239"/>
      <c r="E80" s="239"/>
      <c r="F80" s="258" t="s">
        <v>782</v>
      </c>
      <c r="G80" s="257"/>
      <c r="H80" s="239" t="s">
        <v>791</v>
      </c>
      <c r="I80" s="239" t="s">
        <v>792</v>
      </c>
      <c r="J80" s="239"/>
      <c r="K80" s="250"/>
    </row>
    <row r="81" spans="2:11" ht="15" customHeight="1" x14ac:dyDescent="0.3">
      <c r="B81" s="259"/>
      <c r="C81" s="260" t="s">
        <v>793</v>
      </c>
      <c r="D81" s="260"/>
      <c r="E81" s="260"/>
      <c r="F81" s="261" t="s">
        <v>788</v>
      </c>
      <c r="G81" s="260"/>
      <c r="H81" s="260" t="s">
        <v>794</v>
      </c>
      <c r="I81" s="260" t="s">
        <v>784</v>
      </c>
      <c r="J81" s="260">
        <v>15</v>
      </c>
      <c r="K81" s="250"/>
    </row>
    <row r="82" spans="2:11" ht="15" customHeight="1" x14ac:dyDescent="0.3">
      <c r="B82" s="259"/>
      <c r="C82" s="260" t="s">
        <v>795</v>
      </c>
      <c r="D82" s="260"/>
      <c r="E82" s="260"/>
      <c r="F82" s="261" t="s">
        <v>788</v>
      </c>
      <c r="G82" s="260"/>
      <c r="H82" s="260" t="s">
        <v>796</v>
      </c>
      <c r="I82" s="260" t="s">
        <v>784</v>
      </c>
      <c r="J82" s="260">
        <v>15</v>
      </c>
      <c r="K82" s="250"/>
    </row>
    <row r="83" spans="2:11" ht="15" customHeight="1" x14ac:dyDescent="0.3">
      <c r="B83" s="259"/>
      <c r="C83" s="260" t="s">
        <v>797</v>
      </c>
      <c r="D83" s="260"/>
      <c r="E83" s="260"/>
      <c r="F83" s="261" t="s">
        <v>788</v>
      </c>
      <c r="G83" s="260"/>
      <c r="H83" s="260" t="s">
        <v>798</v>
      </c>
      <c r="I83" s="260" t="s">
        <v>784</v>
      </c>
      <c r="J83" s="260">
        <v>20</v>
      </c>
      <c r="K83" s="250"/>
    </row>
    <row r="84" spans="2:11" ht="15" customHeight="1" x14ac:dyDescent="0.3">
      <c r="B84" s="259"/>
      <c r="C84" s="260" t="s">
        <v>799</v>
      </c>
      <c r="D84" s="260"/>
      <c r="E84" s="260"/>
      <c r="F84" s="261" t="s">
        <v>788</v>
      </c>
      <c r="G84" s="260"/>
      <c r="H84" s="260" t="s">
        <v>800</v>
      </c>
      <c r="I84" s="260" t="s">
        <v>784</v>
      </c>
      <c r="J84" s="260">
        <v>20</v>
      </c>
      <c r="K84" s="250"/>
    </row>
    <row r="85" spans="2:11" ht="15" customHeight="1" x14ac:dyDescent="0.3">
      <c r="B85" s="259"/>
      <c r="C85" s="239" t="s">
        <v>801</v>
      </c>
      <c r="D85" s="239"/>
      <c r="E85" s="239"/>
      <c r="F85" s="258" t="s">
        <v>788</v>
      </c>
      <c r="G85" s="257"/>
      <c r="H85" s="239" t="s">
        <v>802</v>
      </c>
      <c r="I85" s="239" t="s">
        <v>784</v>
      </c>
      <c r="J85" s="239">
        <v>50</v>
      </c>
      <c r="K85" s="250"/>
    </row>
    <row r="86" spans="2:11" ht="15" customHeight="1" x14ac:dyDescent="0.3">
      <c r="B86" s="259"/>
      <c r="C86" s="239" t="s">
        <v>803</v>
      </c>
      <c r="D86" s="239"/>
      <c r="E86" s="239"/>
      <c r="F86" s="258" t="s">
        <v>788</v>
      </c>
      <c r="G86" s="257"/>
      <c r="H86" s="239" t="s">
        <v>804</v>
      </c>
      <c r="I86" s="239" t="s">
        <v>784</v>
      </c>
      <c r="J86" s="239">
        <v>20</v>
      </c>
      <c r="K86" s="250"/>
    </row>
    <row r="87" spans="2:11" ht="15" customHeight="1" x14ac:dyDescent="0.3">
      <c r="B87" s="259"/>
      <c r="C87" s="239" t="s">
        <v>805</v>
      </c>
      <c r="D87" s="239"/>
      <c r="E87" s="239"/>
      <c r="F87" s="258" t="s">
        <v>788</v>
      </c>
      <c r="G87" s="257"/>
      <c r="H87" s="239" t="s">
        <v>806</v>
      </c>
      <c r="I87" s="239" t="s">
        <v>784</v>
      </c>
      <c r="J87" s="239">
        <v>20</v>
      </c>
      <c r="K87" s="250"/>
    </row>
    <row r="88" spans="2:11" ht="15" customHeight="1" x14ac:dyDescent="0.3">
      <c r="B88" s="259"/>
      <c r="C88" s="239" t="s">
        <v>807</v>
      </c>
      <c r="D88" s="239"/>
      <c r="E88" s="239"/>
      <c r="F88" s="258" t="s">
        <v>788</v>
      </c>
      <c r="G88" s="257"/>
      <c r="H88" s="239" t="s">
        <v>808</v>
      </c>
      <c r="I88" s="239" t="s">
        <v>784</v>
      </c>
      <c r="J88" s="239">
        <v>50</v>
      </c>
      <c r="K88" s="250"/>
    </row>
    <row r="89" spans="2:11" ht="15" customHeight="1" x14ac:dyDescent="0.3">
      <c r="B89" s="259"/>
      <c r="C89" s="239" t="s">
        <v>809</v>
      </c>
      <c r="D89" s="239"/>
      <c r="E89" s="239"/>
      <c r="F89" s="258" t="s">
        <v>788</v>
      </c>
      <c r="G89" s="257"/>
      <c r="H89" s="239" t="s">
        <v>809</v>
      </c>
      <c r="I89" s="239" t="s">
        <v>784</v>
      </c>
      <c r="J89" s="239">
        <v>50</v>
      </c>
      <c r="K89" s="250"/>
    </row>
    <row r="90" spans="2:11" ht="15" customHeight="1" x14ac:dyDescent="0.3">
      <c r="B90" s="259"/>
      <c r="C90" s="239" t="s">
        <v>104</v>
      </c>
      <c r="D90" s="239"/>
      <c r="E90" s="239"/>
      <c r="F90" s="258" t="s">
        <v>788</v>
      </c>
      <c r="G90" s="257"/>
      <c r="H90" s="239" t="s">
        <v>810</v>
      </c>
      <c r="I90" s="239" t="s">
        <v>784</v>
      </c>
      <c r="J90" s="239">
        <v>255</v>
      </c>
      <c r="K90" s="250"/>
    </row>
    <row r="91" spans="2:11" ht="15" customHeight="1" x14ac:dyDescent="0.3">
      <c r="B91" s="259"/>
      <c r="C91" s="239" t="s">
        <v>811</v>
      </c>
      <c r="D91" s="239"/>
      <c r="E91" s="239"/>
      <c r="F91" s="258" t="s">
        <v>782</v>
      </c>
      <c r="G91" s="257"/>
      <c r="H91" s="239" t="s">
        <v>812</v>
      </c>
      <c r="I91" s="239" t="s">
        <v>813</v>
      </c>
      <c r="J91" s="239"/>
      <c r="K91" s="250"/>
    </row>
    <row r="92" spans="2:11" ht="15" customHeight="1" x14ac:dyDescent="0.3">
      <c r="B92" s="259"/>
      <c r="C92" s="239" t="s">
        <v>814</v>
      </c>
      <c r="D92" s="239"/>
      <c r="E92" s="239"/>
      <c r="F92" s="258" t="s">
        <v>782</v>
      </c>
      <c r="G92" s="257"/>
      <c r="H92" s="239" t="s">
        <v>815</v>
      </c>
      <c r="I92" s="239" t="s">
        <v>816</v>
      </c>
      <c r="J92" s="239"/>
      <c r="K92" s="250"/>
    </row>
    <row r="93" spans="2:11" ht="15" customHeight="1" x14ac:dyDescent="0.3">
      <c r="B93" s="259"/>
      <c r="C93" s="239" t="s">
        <v>817</v>
      </c>
      <c r="D93" s="239"/>
      <c r="E93" s="239"/>
      <c r="F93" s="258" t="s">
        <v>782</v>
      </c>
      <c r="G93" s="257"/>
      <c r="H93" s="239" t="s">
        <v>817</v>
      </c>
      <c r="I93" s="239" t="s">
        <v>816</v>
      </c>
      <c r="J93" s="239"/>
      <c r="K93" s="250"/>
    </row>
    <row r="94" spans="2:11" ht="15" customHeight="1" x14ac:dyDescent="0.3">
      <c r="B94" s="259"/>
      <c r="C94" s="239" t="s">
        <v>35</v>
      </c>
      <c r="D94" s="239"/>
      <c r="E94" s="239"/>
      <c r="F94" s="258" t="s">
        <v>782</v>
      </c>
      <c r="G94" s="257"/>
      <c r="H94" s="239" t="s">
        <v>818</v>
      </c>
      <c r="I94" s="239" t="s">
        <v>816</v>
      </c>
      <c r="J94" s="239"/>
      <c r="K94" s="250"/>
    </row>
    <row r="95" spans="2:11" ht="15" customHeight="1" x14ac:dyDescent="0.3">
      <c r="B95" s="259"/>
      <c r="C95" s="239" t="s">
        <v>45</v>
      </c>
      <c r="D95" s="239"/>
      <c r="E95" s="239"/>
      <c r="F95" s="258" t="s">
        <v>782</v>
      </c>
      <c r="G95" s="257"/>
      <c r="H95" s="239" t="s">
        <v>819</v>
      </c>
      <c r="I95" s="239" t="s">
        <v>816</v>
      </c>
      <c r="J95" s="239"/>
      <c r="K95" s="250"/>
    </row>
    <row r="96" spans="2:11" ht="15" customHeight="1" x14ac:dyDescent="0.3">
      <c r="B96" s="262"/>
      <c r="C96" s="263"/>
      <c r="D96" s="263"/>
      <c r="E96" s="263"/>
      <c r="F96" s="263"/>
      <c r="G96" s="263"/>
      <c r="H96" s="263"/>
      <c r="I96" s="263"/>
      <c r="J96" s="263"/>
      <c r="K96" s="264"/>
    </row>
    <row r="97" spans="2:11" ht="18.75" customHeight="1" x14ac:dyDescent="0.3">
      <c r="B97" s="265"/>
      <c r="C97" s="266"/>
      <c r="D97" s="266"/>
      <c r="E97" s="266"/>
      <c r="F97" s="266"/>
      <c r="G97" s="266"/>
      <c r="H97" s="266"/>
      <c r="I97" s="266"/>
      <c r="J97" s="266"/>
      <c r="K97" s="265"/>
    </row>
    <row r="98" spans="2:11" ht="18.75" customHeight="1" x14ac:dyDescent="0.3">
      <c r="B98" s="245"/>
      <c r="C98" s="245"/>
      <c r="D98" s="245"/>
      <c r="E98" s="245"/>
      <c r="F98" s="245"/>
      <c r="G98" s="245"/>
      <c r="H98" s="245"/>
      <c r="I98" s="245"/>
      <c r="J98" s="245"/>
      <c r="K98" s="245"/>
    </row>
    <row r="99" spans="2:11" ht="7.5" customHeight="1" x14ac:dyDescent="0.3">
      <c r="B99" s="246"/>
      <c r="C99" s="247"/>
      <c r="D99" s="247"/>
      <c r="E99" s="247"/>
      <c r="F99" s="247"/>
      <c r="G99" s="247"/>
      <c r="H99" s="247"/>
      <c r="I99" s="247"/>
      <c r="J99" s="247"/>
      <c r="K99" s="248"/>
    </row>
    <row r="100" spans="2:11" ht="45" customHeight="1" x14ac:dyDescent="0.3">
      <c r="B100" s="249"/>
      <c r="C100" s="351" t="s">
        <v>820</v>
      </c>
      <c r="D100" s="351"/>
      <c r="E100" s="351"/>
      <c r="F100" s="351"/>
      <c r="G100" s="351"/>
      <c r="H100" s="351"/>
      <c r="I100" s="351"/>
      <c r="J100" s="351"/>
      <c r="K100" s="250"/>
    </row>
    <row r="101" spans="2:11" ht="17.25" customHeight="1" x14ac:dyDescent="0.3">
      <c r="B101" s="249"/>
      <c r="C101" s="251" t="s">
        <v>776</v>
      </c>
      <c r="D101" s="251"/>
      <c r="E101" s="251"/>
      <c r="F101" s="251" t="s">
        <v>777</v>
      </c>
      <c r="G101" s="252"/>
      <c r="H101" s="251" t="s">
        <v>99</v>
      </c>
      <c r="I101" s="251" t="s">
        <v>54</v>
      </c>
      <c r="J101" s="251" t="s">
        <v>778</v>
      </c>
      <c r="K101" s="250"/>
    </row>
    <row r="102" spans="2:11" ht="17.25" customHeight="1" x14ac:dyDescent="0.3">
      <c r="B102" s="249"/>
      <c r="C102" s="253" t="s">
        <v>779</v>
      </c>
      <c r="D102" s="253"/>
      <c r="E102" s="253"/>
      <c r="F102" s="254" t="s">
        <v>780</v>
      </c>
      <c r="G102" s="255"/>
      <c r="H102" s="253"/>
      <c r="I102" s="253"/>
      <c r="J102" s="253" t="s">
        <v>781</v>
      </c>
      <c r="K102" s="250"/>
    </row>
    <row r="103" spans="2:11" ht="5.25" customHeight="1" x14ac:dyDescent="0.3">
      <c r="B103" s="249"/>
      <c r="C103" s="251"/>
      <c r="D103" s="251"/>
      <c r="E103" s="251"/>
      <c r="F103" s="251"/>
      <c r="G103" s="267"/>
      <c r="H103" s="251"/>
      <c r="I103" s="251"/>
      <c r="J103" s="251"/>
      <c r="K103" s="250"/>
    </row>
    <row r="104" spans="2:11" ht="15" customHeight="1" x14ac:dyDescent="0.3">
      <c r="B104" s="249"/>
      <c r="C104" s="239" t="s">
        <v>50</v>
      </c>
      <c r="D104" s="256"/>
      <c r="E104" s="256"/>
      <c r="F104" s="258" t="s">
        <v>782</v>
      </c>
      <c r="G104" s="267"/>
      <c r="H104" s="239" t="s">
        <v>821</v>
      </c>
      <c r="I104" s="239" t="s">
        <v>784</v>
      </c>
      <c r="J104" s="239">
        <v>20</v>
      </c>
      <c r="K104" s="250"/>
    </row>
    <row r="105" spans="2:11" ht="15" customHeight="1" x14ac:dyDescent="0.3">
      <c r="B105" s="249"/>
      <c r="C105" s="239" t="s">
        <v>785</v>
      </c>
      <c r="D105" s="239"/>
      <c r="E105" s="239"/>
      <c r="F105" s="258" t="s">
        <v>782</v>
      </c>
      <c r="G105" s="239"/>
      <c r="H105" s="239" t="s">
        <v>821</v>
      </c>
      <c r="I105" s="239" t="s">
        <v>784</v>
      </c>
      <c r="J105" s="239">
        <v>120</v>
      </c>
      <c r="K105" s="250"/>
    </row>
    <row r="106" spans="2:11" ht="15" customHeight="1" x14ac:dyDescent="0.3">
      <c r="B106" s="259"/>
      <c r="C106" s="239" t="s">
        <v>787</v>
      </c>
      <c r="D106" s="239"/>
      <c r="E106" s="239"/>
      <c r="F106" s="258" t="s">
        <v>788</v>
      </c>
      <c r="G106" s="239"/>
      <c r="H106" s="239" t="s">
        <v>821</v>
      </c>
      <c r="I106" s="239" t="s">
        <v>784</v>
      </c>
      <c r="J106" s="239">
        <v>50</v>
      </c>
      <c r="K106" s="250"/>
    </row>
    <row r="107" spans="2:11" ht="15" customHeight="1" x14ac:dyDescent="0.3">
      <c r="B107" s="259"/>
      <c r="C107" s="239" t="s">
        <v>790</v>
      </c>
      <c r="D107" s="239"/>
      <c r="E107" s="239"/>
      <c r="F107" s="258" t="s">
        <v>782</v>
      </c>
      <c r="G107" s="239"/>
      <c r="H107" s="239" t="s">
        <v>821</v>
      </c>
      <c r="I107" s="239" t="s">
        <v>792</v>
      </c>
      <c r="J107" s="239"/>
      <c r="K107" s="250"/>
    </row>
    <row r="108" spans="2:11" ht="15" customHeight="1" x14ac:dyDescent="0.3">
      <c r="B108" s="259"/>
      <c r="C108" s="239" t="s">
        <v>801</v>
      </c>
      <c r="D108" s="239"/>
      <c r="E108" s="239"/>
      <c r="F108" s="258" t="s">
        <v>788</v>
      </c>
      <c r="G108" s="239"/>
      <c r="H108" s="239" t="s">
        <v>821</v>
      </c>
      <c r="I108" s="239" t="s">
        <v>784</v>
      </c>
      <c r="J108" s="239">
        <v>50</v>
      </c>
      <c r="K108" s="250"/>
    </row>
    <row r="109" spans="2:11" ht="15" customHeight="1" x14ac:dyDescent="0.3">
      <c r="B109" s="259"/>
      <c r="C109" s="239" t="s">
        <v>809</v>
      </c>
      <c r="D109" s="239"/>
      <c r="E109" s="239"/>
      <c r="F109" s="258" t="s">
        <v>788</v>
      </c>
      <c r="G109" s="239"/>
      <c r="H109" s="239" t="s">
        <v>821</v>
      </c>
      <c r="I109" s="239" t="s">
        <v>784</v>
      </c>
      <c r="J109" s="239">
        <v>50</v>
      </c>
      <c r="K109" s="250"/>
    </row>
    <row r="110" spans="2:11" ht="15" customHeight="1" x14ac:dyDescent="0.3">
      <c r="B110" s="259"/>
      <c r="C110" s="239" t="s">
        <v>807</v>
      </c>
      <c r="D110" s="239"/>
      <c r="E110" s="239"/>
      <c r="F110" s="258" t="s">
        <v>788</v>
      </c>
      <c r="G110" s="239"/>
      <c r="H110" s="239" t="s">
        <v>821</v>
      </c>
      <c r="I110" s="239" t="s">
        <v>784</v>
      </c>
      <c r="J110" s="239">
        <v>50</v>
      </c>
      <c r="K110" s="250"/>
    </row>
    <row r="111" spans="2:11" ht="15" customHeight="1" x14ac:dyDescent="0.3">
      <c r="B111" s="259"/>
      <c r="C111" s="239" t="s">
        <v>50</v>
      </c>
      <c r="D111" s="239"/>
      <c r="E111" s="239"/>
      <c r="F111" s="258" t="s">
        <v>782</v>
      </c>
      <c r="G111" s="239"/>
      <c r="H111" s="239" t="s">
        <v>822</v>
      </c>
      <c r="I111" s="239" t="s">
        <v>784</v>
      </c>
      <c r="J111" s="239">
        <v>20</v>
      </c>
      <c r="K111" s="250"/>
    </row>
    <row r="112" spans="2:11" ht="15" customHeight="1" x14ac:dyDescent="0.3">
      <c r="B112" s="259"/>
      <c r="C112" s="239" t="s">
        <v>823</v>
      </c>
      <c r="D112" s="239"/>
      <c r="E112" s="239"/>
      <c r="F112" s="258" t="s">
        <v>782</v>
      </c>
      <c r="G112" s="239"/>
      <c r="H112" s="239" t="s">
        <v>824</v>
      </c>
      <c r="I112" s="239" t="s">
        <v>784</v>
      </c>
      <c r="J112" s="239">
        <v>120</v>
      </c>
      <c r="K112" s="250"/>
    </row>
    <row r="113" spans="2:11" ht="15" customHeight="1" x14ac:dyDescent="0.3">
      <c r="B113" s="259"/>
      <c r="C113" s="239" t="s">
        <v>35</v>
      </c>
      <c r="D113" s="239"/>
      <c r="E113" s="239"/>
      <c r="F113" s="258" t="s">
        <v>782</v>
      </c>
      <c r="G113" s="239"/>
      <c r="H113" s="239" t="s">
        <v>825</v>
      </c>
      <c r="I113" s="239" t="s">
        <v>816</v>
      </c>
      <c r="J113" s="239"/>
      <c r="K113" s="250"/>
    </row>
    <row r="114" spans="2:11" ht="15" customHeight="1" x14ac:dyDescent="0.3">
      <c r="B114" s="259"/>
      <c r="C114" s="239" t="s">
        <v>45</v>
      </c>
      <c r="D114" s="239"/>
      <c r="E114" s="239"/>
      <c r="F114" s="258" t="s">
        <v>782</v>
      </c>
      <c r="G114" s="239"/>
      <c r="H114" s="239" t="s">
        <v>826</v>
      </c>
      <c r="I114" s="239" t="s">
        <v>816</v>
      </c>
      <c r="J114" s="239"/>
      <c r="K114" s="250"/>
    </row>
    <row r="115" spans="2:11" ht="15" customHeight="1" x14ac:dyDescent="0.3">
      <c r="B115" s="259"/>
      <c r="C115" s="239" t="s">
        <v>54</v>
      </c>
      <c r="D115" s="239"/>
      <c r="E115" s="239"/>
      <c r="F115" s="258" t="s">
        <v>782</v>
      </c>
      <c r="G115" s="239"/>
      <c r="H115" s="239" t="s">
        <v>827</v>
      </c>
      <c r="I115" s="239" t="s">
        <v>828</v>
      </c>
      <c r="J115" s="239"/>
      <c r="K115" s="250"/>
    </row>
    <row r="116" spans="2:11" ht="15" customHeight="1" x14ac:dyDescent="0.3">
      <c r="B116" s="262"/>
      <c r="C116" s="268"/>
      <c r="D116" s="268"/>
      <c r="E116" s="268"/>
      <c r="F116" s="268"/>
      <c r="G116" s="268"/>
      <c r="H116" s="268"/>
      <c r="I116" s="268"/>
      <c r="J116" s="268"/>
      <c r="K116" s="264"/>
    </row>
    <row r="117" spans="2:11" ht="18.75" customHeight="1" x14ac:dyDescent="0.3">
      <c r="B117" s="269"/>
      <c r="C117" s="235"/>
      <c r="D117" s="235"/>
      <c r="E117" s="235"/>
      <c r="F117" s="270"/>
      <c r="G117" s="235"/>
      <c r="H117" s="235"/>
      <c r="I117" s="235"/>
      <c r="J117" s="235"/>
      <c r="K117" s="269"/>
    </row>
    <row r="118" spans="2:11" ht="18.75" customHeight="1" x14ac:dyDescent="0.3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</row>
    <row r="119" spans="2:11" ht="7.5" customHeight="1" x14ac:dyDescent="0.3">
      <c r="B119" s="271"/>
      <c r="C119" s="272"/>
      <c r="D119" s="272"/>
      <c r="E119" s="272"/>
      <c r="F119" s="272"/>
      <c r="G119" s="272"/>
      <c r="H119" s="272"/>
      <c r="I119" s="272"/>
      <c r="J119" s="272"/>
      <c r="K119" s="273"/>
    </row>
    <row r="120" spans="2:11" ht="45" customHeight="1" x14ac:dyDescent="0.3">
      <c r="B120" s="274"/>
      <c r="C120" s="346" t="s">
        <v>829</v>
      </c>
      <c r="D120" s="346"/>
      <c r="E120" s="346"/>
      <c r="F120" s="346"/>
      <c r="G120" s="346"/>
      <c r="H120" s="346"/>
      <c r="I120" s="346"/>
      <c r="J120" s="346"/>
      <c r="K120" s="275"/>
    </row>
    <row r="121" spans="2:11" ht="17.25" customHeight="1" x14ac:dyDescent="0.3">
      <c r="B121" s="276"/>
      <c r="C121" s="251" t="s">
        <v>776</v>
      </c>
      <c r="D121" s="251"/>
      <c r="E121" s="251"/>
      <c r="F121" s="251" t="s">
        <v>777</v>
      </c>
      <c r="G121" s="252"/>
      <c r="H121" s="251" t="s">
        <v>99</v>
      </c>
      <c r="I121" s="251" t="s">
        <v>54</v>
      </c>
      <c r="J121" s="251" t="s">
        <v>778</v>
      </c>
      <c r="K121" s="277"/>
    </row>
    <row r="122" spans="2:11" ht="17.25" customHeight="1" x14ac:dyDescent="0.3">
      <c r="B122" s="276"/>
      <c r="C122" s="253" t="s">
        <v>779</v>
      </c>
      <c r="D122" s="253"/>
      <c r="E122" s="253"/>
      <c r="F122" s="254" t="s">
        <v>780</v>
      </c>
      <c r="G122" s="255"/>
      <c r="H122" s="253"/>
      <c r="I122" s="253"/>
      <c r="J122" s="253" t="s">
        <v>781</v>
      </c>
      <c r="K122" s="277"/>
    </row>
    <row r="123" spans="2:11" ht="5.25" customHeight="1" x14ac:dyDescent="0.3">
      <c r="B123" s="278"/>
      <c r="C123" s="256"/>
      <c r="D123" s="256"/>
      <c r="E123" s="256"/>
      <c r="F123" s="256"/>
      <c r="G123" s="239"/>
      <c r="H123" s="256"/>
      <c r="I123" s="256"/>
      <c r="J123" s="256"/>
      <c r="K123" s="279"/>
    </row>
    <row r="124" spans="2:11" ht="15" customHeight="1" x14ac:dyDescent="0.3">
      <c r="B124" s="278"/>
      <c r="C124" s="239" t="s">
        <v>785</v>
      </c>
      <c r="D124" s="256"/>
      <c r="E124" s="256"/>
      <c r="F124" s="258" t="s">
        <v>782</v>
      </c>
      <c r="G124" s="239"/>
      <c r="H124" s="239" t="s">
        <v>821</v>
      </c>
      <c r="I124" s="239" t="s">
        <v>784</v>
      </c>
      <c r="J124" s="239">
        <v>120</v>
      </c>
      <c r="K124" s="280"/>
    </row>
    <row r="125" spans="2:11" ht="15" customHeight="1" x14ac:dyDescent="0.3">
      <c r="B125" s="278"/>
      <c r="C125" s="239" t="s">
        <v>830</v>
      </c>
      <c r="D125" s="239"/>
      <c r="E125" s="239"/>
      <c r="F125" s="258" t="s">
        <v>782</v>
      </c>
      <c r="G125" s="239"/>
      <c r="H125" s="239" t="s">
        <v>831</v>
      </c>
      <c r="I125" s="239" t="s">
        <v>784</v>
      </c>
      <c r="J125" s="239" t="s">
        <v>832</v>
      </c>
      <c r="K125" s="280"/>
    </row>
    <row r="126" spans="2:11" ht="15" customHeight="1" x14ac:dyDescent="0.3">
      <c r="B126" s="278"/>
      <c r="C126" s="239" t="s">
        <v>731</v>
      </c>
      <c r="D126" s="239"/>
      <c r="E126" s="239"/>
      <c r="F126" s="258" t="s">
        <v>782</v>
      </c>
      <c r="G126" s="239"/>
      <c r="H126" s="239" t="s">
        <v>833</v>
      </c>
      <c r="I126" s="239" t="s">
        <v>784</v>
      </c>
      <c r="J126" s="239" t="s">
        <v>832</v>
      </c>
      <c r="K126" s="280"/>
    </row>
    <row r="127" spans="2:11" ht="15" customHeight="1" x14ac:dyDescent="0.3">
      <c r="B127" s="278"/>
      <c r="C127" s="239" t="s">
        <v>793</v>
      </c>
      <c r="D127" s="239"/>
      <c r="E127" s="239"/>
      <c r="F127" s="258" t="s">
        <v>788</v>
      </c>
      <c r="G127" s="239"/>
      <c r="H127" s="239" t="s">
        <v>794</v>
      </c>
      <c r="I127" s="239" t="s">
        <v>784</v>
      </c>
      <c r="J127" s="239">
        <v>15</v>
      </c>
      <c r="K127" s="280"/>
    </row>
    <row r="128" spans="2:11" ht="15" customHeight="1" x14ac:dyDescent="0.3">
      <c r="B128" s="278"/>
      <c r="C128" s="260" t="s">
        <v>795</v>
      </c>
      <c r="D128" s="260"/>
      <c r="E128" s="260"/>
      <c r="F128" s="261" t="s">
        <v>788</v>
      </c>
      <c r="G128" s="260"/>
      <c r="H128" s="260" t="s">
        <v>796</v>
      </c>
      <c r="I128" s="260" t="s">
        <v>784</v>
      </c>
      <c r="J128" s="260">
        <v>15</v>
      </c>
      <c r="K128" s="280"/>
    </row>
    <row r="129" spans="2:11" ht="15" customHeight="1" x14ac:dyDescent="0.3">
      <c r="B129" s="278"/>
      <c r="C129" s="260" t="s">
        <v>797</v>
      </c>
      <c r="D129" s="260"/>
      <c r="E129" s="260"/>
      <c r="F129" s="261" t="s">
        <v>788</v>
      </c>
      <c r="G129" s="260"/>
      <c r="H129" s="260" t="s">
        <v>798</v>
      </c>
      <c r="I129" s="260" t="s">
        <v>784</v>
      </c>
      <c r="J129" s="260">
        <v>20</v>
      </c>
      <c r="K129" s="280"/>
    </row>
    <row r="130" spans="2:11" ht="15" customHeight="1" x14ac:dyDescent="0.3">
      <c r="B130" s="278"/>
      <c r="C130" s="260" t="s">
        <v>799</v>
      </c>
      <c r="D130" s="260"/>
      <c r="E130" s="260"/>
      <c r="F130" s="261" t="s">
        <v>788</v>
      </c>
      <c r="G130" s="260"/>
      <c r="H130" s="260" t="s">
        <v>800</v>
      </c>
      <c r="I130" s="260" t="s">
        <v>784</v>
      </c>
      <c r="J130" s="260">
        <v>20</v>
      </c>
      <c r="K130" s="280"/>
    </row>
    <row r="131" spans="2:11" ht="15" customHeight="1" x14ac:dyDescent="0.3">
      <c r="B131" s="278"/>
      <c r="C131" s="239" t="s">
        <v>787</v>
      </c>
      <c r="D131" s="239"/>
      <c r="E131" s="239"/>
      <c r="F131" s="258" t="s">
        <v>788</v>
      </c>
      <c r="G131" s="239"/>
      <c r="H131" s="239" t="s">
        <v>821</v>
      </c>
      <c r="I131" s="239" t="s">
        <v>784</v>
      </c>
      <c r="J131" s="239">
        <v>50</v>
      </c>
      <c r="K131" s="280"/>
    </row>
    <row r="132" spans="2:11" ht="15" customHeight="1" x14ac:dyDescent="0.3">
      <c r="B132" s="278"/>
      <c r="C132" s="239" t="s">
        <v>801</v>
      </c>
      <c r="D132" s="239"/>
      <c r="E132" s="239"/>
      <c r="F132" s="258" t="s">
        <v>788</v>
      </c>
      <c r="G132" s="239"/>
      <c r="H132" s="239" t="s">
        <v>821</v>
      </c>
      <c r="I132" s="239" t="s">
        <v>784</v>
      </c>
      <c r="J132" s="239">
        <v>50</v>
      </c>
      <c r="K132" s="280"/>
    </row>
    <row r="133" spans="2:11" ht="15" customHeight="1" x14ac:dyDescent="0.3">
      <c r="B133" s="278"/>
      <c r="C133" s="239" t="s">
        <v>807</v>
      </c>
      <c r="D133" s="239"/>
      <c r="E133" s="239"/>
      <c r="F133" s="258" t="s">
        <v>788</v>
      </c>
      <c r="G133" s="239"/>
      <c r="H133" s="239" t="s">
        <v>821</v>
      </c>
      <c r="I133" s="239" t="s">
        <v>784</v>
      </c>
      <c r="J133" s="239">
        <v>50</v>
      </c>
      <c r="K133" s="280"/>
    </row>
    <row r="134" spans="2:11" ht="15" customHeight="1" x14ac:dyDescent="0.3">
      <c r="B134" s="278"/>
      <c r="C134" s="239" t="s">
        <v>809</v>
      </c>
      <c r="D134" s="239"/>
      <c r="E134" s="239"/>
      <c r="F134" s="258" t="s">
        <v>788</v>
      </c>
      <c r="G134" s="239"/>
      <c r="H134" s="239" t="s">
        <v>821</v>
      </c>
      <c r="I134" s="239" t="s">
        <v>784</v>
      </c>
      <c r="J134" s="239">
        <v>50</v>
      </c>
      <c r="K134" s="280"/>
    </row>
    <row r="135" spans="2:11" ht="15" customHeight="1" x14ac:dyDescent="0.3">
      <c r="B135" s="278"/>
      <c r="C135" s="239" t="s">
        <v>104</v>
      </c>
      <c r="D135" s="239"/>
      <c r="E135" s="239"/>
      <c r="F135" s="258" t="s">
        <v>788</v>
      </c>
      <c r="G135" s="239"/>
      <c r="H135" s="239" t="s">
        <v>834</v>
      </c>
      <c r="I135" s="239" t="s">
        <v>784</v>
      </c>
      <c r="J135" s="239">
        <v>255</v>
      </c>
      <c r="K135" s="280"/>
    </row>
    <row r="136" spans="2:11" ht="15" customHeight="1" x14ac:dyDescent="0.3">
      <c r="B136" s="278"/>
      <c r="C136" s="239" t="s">
        <v>811</v>
      </c>
      <c r="D136" s="239"/>
      <c r="E136" s="239"/>
      <c r="F136" s="258" t="s">
        <v>782</v>
      </c>
      <c r="G136" s="239"/>
      <c r="H136" s="239" t="s">
        <v>835</v>
      </c>
      <c r="I136" s="239" t="s">
        <v>813</v>
      </c>
      <c r="J136" s="239"/>
      <c r="K136" s="280"/>
    </row>
    <row r="137" spans="2:11" ht="15" customHeight="1" x14ac:dyDescent="0.3">
      <c r="B137" s="278"/>
      <c r="C137" s="239" t="s">
        <v>814</v>
      </c>
      <c r="D137" s="239"/>
      <c r="E137" s="239"/>
      <c r="F137" s="258" t="s">
        <v>782</v>
      </c>
      <c r="G137" s="239"/>
      <c r="H137" s="239" t="s">
        <v>836</v>
      </c>
      <c r="I137" s="239" t="s">
        <v>816</v>
      </c>
      <c r="J137" s="239"/>
      <c r="K137" s="280"/>
    </row>
    <row r="138" spans="2:11" ht="15" customHeight="1" x14ac:dyDescent="0.3">
      <c r="B138" s="278"/>
      <c r="C138" s="239" t="s">
        <v>817</v>
      </c>
      <c r="D138" s="239"/>
      <c r="E138" s="239"/>
      <c r="F138" s="258" t="s">
        <v>782</v>
      </c>
      <c r="G138" s="239"/>
      <c r="H138" s="239" t="s">
        <v>817</v>
      </c>
      <c r="I138" s="239" t="s">
        <v>816</v>
      </c>
      <c r="J138" s="239"/>
      <c r="K138" s="280"/>
    </row>
    <row r="139" spans="2:11" ht="15" customHeight="1" x14ac:dyDescent="0.3">
      <c r="B139" s="278"/>
      <c r="C139" s="239" t="s">
        <v>35</v>
      </c>
      <c r="D139" s="239"/>
      <c r="E139" s="239"/>
      <c r="F139" s="258" t="s">
        <v>782</v>
      </c>
      <c r="G139" s="239"/>
      <c r="H139" s="239" t="s">
        <v>837</v>
      </c>
      <c r="I139" s="239" t="s">
        <v>816</v>
      </c>
      <c r="J139" s="239"/>
      <c r="K139" s="280"/>
    </row>
    <row r="140" spans="2:11" ht="15" customHeight="1" x14ac:dyDescent="0.3">
      <c r="B140" s="278"/>
      <c r="C140" s="239" t="s">
        <v>838</v>
      </c>
      <c r="D140" s="239"/>
      <c r="E140" s="239"/>
      <c r="F140" s="258" t="s">
        <v>782</v>
      </c>
      <c r="G140" s="239"/>
      <c r="H140" s="239" t="s">
        <v>839</v>
      </c>
      <c r="I140" s="239" t="s">
        <v>816</v>
      </c>
      <c r="J140" s="239"/>
      <c r="K140" s="280"/>
    </row>
    <row r="141" spans="2:11" ht="15" customHeight="1" x14ac:dyDescent="0.3">
      <c r="B141" s="281"/>
      <c r="C141" s="282"/>
      <c r="D141" s="282"/>
      <c r="E141" s="282"/>
      <c r="F141" s="282"/>
      <c r="G141" s="282"/>
      <c r="H141" s="282"/>
      <c r="I141" s="282"/>
      <c r="J141" s="282"/>
      <c r="K141" s="283"/>
    </row>
    <row r="142" spans="2:11" ht="18.75" customHeight="1" x14ac:dyDescent="0.3">
      <c r="B142" s="235"/>
      <c r="C142" s="235"/>
      <c r="D142" s="235"/>
      <c r="E142" s="235"/>
      <c r="F142" s="270"/>
      <c r="G142" s="235"/>
      <c r="H142" s="235"/>
      <c r="I142" s="235"/>
      <c r="J142" s="235"/>
      <c r="K142" s="235"/>
    </row>
    <row r="143" spans="2:11" ht="18.75" customHeight="1" x14ac:dyDescent="0.3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</row>
    <row r="144" spans="2:11" ht="7.5" customHeight="1" x14ac:dyDescent="0.3">
      <c r="B144" s="246"/>
      <c r="C144" s="247"/>
      <c r="D144" s="247"/>
      <c r="E144" s="247"/>
      <c r="F144" s="247"/>
      <c r="G144" s="247"/>
      <c r="H144" s="247"/>
      <c r="I144" s="247"/>
      <c r="J144" s="247"/>
      <c r="K144" s="248"/>
    </row>
    <row r="145" spans="2:11" ht="45" customHeight="1" x14ac:dyDescent="0.3">
      <c r="B145" s="249"/>
      <c r="C145" s="351" t="s">
        <v>840</v>
      </c>
      <c r="D145" s="351"/>
      <c r="E145" s="351"/>
      <c r="F145" s="351"/>
      <c r="G145" s="351"/>
      <c r="H145" s="351"/>
      <c r="I145" s="351"/>
      <c r="J145" s="351"/>
      <c r="K145" s="250"/>
    </row>
    <row r="146" spans="2:11" ht="17.25" customHeight="1" x14ac:dyDescent="0.3">
      <c r="B146" s="249"/>
      <c r="C146" s="251" t="s">
        <v>776</v>
      </c>
      <c r="D146" s="251"/>
      <c r="E146" s="251"/>
      <c r="F146" s="251" t="s">
        <v>777</v>
      </c>
      <c r="G146" s="252"/>
      <c r="H146" s="251" t="s">
        <v>99</v>
      </c>
      <c r="I146" s="251" t="s">
        <v>54</v>
      </c>
      <c r="J146" s="251" t="s">
        <v>778</v>
      </c>
      <c r="K146" s="250"/>
    </row>
    <row r="147" spans="2:11" ht="17.25" customHeight="1" x14ac:dyDescent="0.3">
      <c r="B147" s="249"/>
      <c r="C147" s="253" t="s">
        <v>779</v>
      </c>
      <c r="D147" s="253"/>
      <c r="E147" s="253"/>
      <c r="F147" s="254" t="s">
        <v>780</v>
      </c>
      <c r="G147" s="255"/>
      <c r="H147" s="253"/>
      <c r="I147" s="253"/>
      <c r="J147" s="253" t="s">
        <v>781</v>
      </c>
      <c r="K147" s="250"/>
    </row>
    <row r="148" spans="2:11" ht="5.25" customHeight="1" x14ac:dyDescent="0.3">
      <c r="B148" s="259"/>
      <c r="C148" s="256"/>
      <c r="D148" s="256"/>
      <c r="E148" s="256"/>
      <c r="F148" s="256"/>
      <c r="G148" s="257"/>
      <c r="H148" s="256"/>
      <c r="I148" s="256"/>
      <c r="J148" s="256"/>
      <c r="K148" s="280"/>
    </row>
    <row r="149" spans="2:11" ht="15" customHeight="1" x14ac:dyDescent="0.3">
      <c r="B149" s="259"/>
      <c r="C149" s="284" t="s">
        <v>785</v>
      </c>
      <c r="D149" s="239"/>
      <c r="E149" s="239"/>
      <c r="F149" s="285" t="s">
        <v>782</v>
      </c>
      <c r="G149" s="239"/>
      <c r="H149" s="284" t="s">
        <v>821</v>
      </c>
      <c r="I149" s="284" t="s">
        <v>784</v>
      </c>
      <c r="J149" s="284">
        <v>120</v>
      </c>
      <c r="K149" s="280"/>
    </row>
    <row r="150" spans="2:11" ht="15" customHeight="1" x14ac:dyDescent="0.3">
      <c r="B150" s="259"/>
      <c r="C150" s="284" t="s">
        <v>830</v>
      </c>
      <c r="D150" s="239"/>
      <c r="E150" s="239"/>
      <c r="F150" s="285" t="s">
        <v>782</v>
      </c>
      <c r="G150" s="239"/>
      <c r="H150" s="284" t="s">
        <v>841</v>
      </c>
      <c r="I150" s="284" t="s">
        <v>784</v>
      </c>
      <c r="J150" s="284" t="s">
        <v>832</v>
      </c>
      <c r="K150" s="280"/>
    </row>
    <row r="151" spans="2:11" ht="15" customHeight="1" x14ac:dyDescent="0.3">
      <c r="B151" s="259"/>
      <c r="C151" s="284" t="s">
        <v>731</v>
      </c>
      <c r="D151" s="239"/>
      <c r="E151" s="239"/>
      <c r="F151" s="285" t="s">
        <v>782</v>
      </c>
      <c r="G151" s="239"/>
      <c r="H151" s="284" t="s">
        <v>842</v>
      </c>
      <c r="I151" s="284" t="s">
        <v>784</v>
      </c>
      <c r="J151" s="284" t="s">
        <v>832</v>
      </c>
      <c r="K151" s="280"/>
    </row>
    <row r="152" spans="2:11" ht="15" customHeight="1" x14ac:dyDescent="0.3">
      <c r="B152" s="259"/>
      <c r="C152" s="284" t="s">
        <v>787</v>
      </c>
      <c r="D152" s="239"/>
      <c r="E152" s="239"/>
      <c r="F152" s="285" t="s">
        <v>788</v>
      </c>
      <c r="G152" s="239"/>
      <c r="H152" s="284" t="s">
        <v>821</v>
      </c>
      <c r="I152" s="284" t="s">
        <v>784</v>
      </c>
      <c r="J152" s="284">
        <v>50</v>
      </c>
      <c r="K152" s="280"/>
    </row>
    <row r="153" spans="2:11" ht="15" customHeight="1" x14ac:dyDescent="0.3">
      <c r="B153" s="259"/>
      <c r="C153" s="284" t="s">
        <v>790</v>
      </c>
      <c r="D153" s="239"/>
      <c r="E153" s="239"/>
      <c r="F153" s="285" t="s">
        <v>782</v>
      </c>
      <c r="G153" s="239"/>
      <c r="H153" s="284" t="s">
        <v>821</v>
      </c>
      <c r="I153" s="284" t="s">
        <v>792</v>
      </c>
      <c r="J153" s="284"/>
      <c r="K153" s="280"/>
    </row>
    <row r="154" spans="2:11" ht="15" customHeight="1" x14ac:dyDescent="0.3">
      <c r="B154" s="259"/>
      <c r="C154" s="284" t="s">
        <v>801</v>
      </c>
      <c r="D154" s="239"/>
      <c r="E154" s="239"/>
      <c r="F154" s="285" t="s">
        <v>788</v>
      </c>
      <c r="G154" s="239"/>
      <c r="H154" s="284" t="s">
        <v>821</v>
      </c>
      <c r="I154" s="284" t="s">
        <v>784</v>
      </c>
      <c r="J154" s="284">
        <v>50</v>
      </c>
      <c r="K154" s="280"/>
    </row>
    <row r="155" spans="2:11" ht="15" customHeight="1" x14ac:dyDescent="0.3">
      <c r="B155" s="259"/>
      <c r="C155" s="284" t="s">
        <v>809</v>
      </c>
      <c r="D155" s="239"/>
      <c r="E155" s="239"/>
      <c r="F155" s="285" t="s">
        <v>788</v>
      </c>
      <c r="G155" s="239"/>
      <c r="H155" s="284" t="s">
        <v>821</v>
      </c>
      <c r="I155" s="284" t="s">
        <v>784</v>
      </c>
      <c r="J155" s="284">
        <v>50</v>
      </c>
      <c r="K155" s="280"/>
    </row>
    <row r="156" spans="2:11" ht="15" customHeight="1" x14ac:dyDescent="0.3">
      <c r="B156" s="259"/>
      <c r="C156" s="284" t="s">
        <v>807</v>
      </c>
      <c r="D156" s="239"/>
      <c r="E156" s="239"/>
      <c r="F156" s="285" t="s">
        <v>788</v>
      </c>
      <c r="G156" s="239"/>
      <c r="H156" s="284" t="s">
        <v>821</v>
      </c>
      <c r="I156" s="284" t="s">
        <v>784</v>
      </c>
      <c r="J156" s="284">
        <v>50</v>
      </c>
      <c r="K156" s="280"/>
    </row>
    <row r="157" spans="2:11" ht="15" customHeight="1" x14ac:dyDescent="0.3">
      <c r="B157" s="259"/>
      <c r="C157" s="284" t="s">
        <v>84</v>
      </c>
      <c r="D157" s="239"/>
      <c r="E157" s="239"/>
      <c r="F157" s="285" t="s">
        <v>782</v>
      </c>
      <c r="G157" s="239"/>
      <c r="H157" s="284" t="s">
        <v>843</v>
      </c>
      <c r="I157" s="284" t="s">
        <v>784</v>
      </c>
      <c r="J157" s="284" t="s">
        <v>844</v>
      </c>
      <c r="K157" s="280"/>
    </row>
    <row r="158" spans="2:11" ht="15" customHeight="1" x14ac:dyDescent="0.3">
      <c r="B158" s="259"/>
      <c r="C158" s="284" t="s">
        <v>845</v>
      </c>
      <c r="D158" s="239"/>
      <c r="E158" s="239"/>
      <c r="F158" s="285" t="s">
        <v>782</v>
      </c>
      <c r="G158" s="239"/>
      <c r="H158" s="284" t="s">
        <v>846</v>
      </c>
      <c r="I158" s="284" t="s">
        <v>816</v>
      </c>
      <c r="J158" s="284"/>
      <c r="K158" s="280"/>
    </row>
    <row r="159" spans="2:11" ht="15" customHeight="1" x14ac:dyDescent="0.3">
      <c r="B159" s="286"/>
      <c r="C159" s="268"/>
      <c r="D159" s="268"/>
      <c r="E159" s="268"/>
      <c r="F159" s="268"/>
      <c r="G159" s="268"/>
      <c r="H159" s="268"/>
      <c r="I159" s="268"/>
      <c r="J159" s="268"/>
      <c r="K159" s="287"/>
    </row>
    <row r="160" spans="2:11" ht="18.75" customHeight="1" x14ac:dyDescent="0.3">
      <c r="B160" s="235"/>
      <c r="C160" s="239"/>
      <c r="D160" s="239"/>
      <c r="E160" s="239"/>
      <c r="F160" s="258"/>
      <c r="G160" s="239"/>
      <c r="H160" s="239"/>
      <c r="I160" s="239"/>
      <c r="J160" s="239"/>
      <c r="K160" s="235"/>
    </row>
    <row r="161" spans="2:11" ht="18.75" customHeight="1" x14ac:dyDescent="0.3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</row>
    <row r="162" spans="2:11" ht="7.5" customHeight="1" x14ac:dyDescent="0.3">
      <c r="B162" s="227"/>
      <c r="C162" s="228"/>
      <c r="D162" s="228"/>
      <c r="E162" s="228"/>
      <c r="F162" s="228"/>
      <c r="G162" s="228"/>
      <c r="H162" s="228"/>
      <c r="I162" s="228"/>
      <c r="J162" s="228"/>
      <c r="K162" s="229"/>
    </row>
    <row r="163" spans="2:11" ht="45" customHeight="1" x14ac:dyDescent="0.3">
      <c r="B163" s="230"/>
      <c r="C163" s="346" t="s">
        <v>847</v>
      </c>
      <c r="D163" s="346"/>
      <c r="E163" s="346"/>
      <c r="F163" s="346"/>
      <c r="G163" s="346"/>
      <c r="H163" s="346"/>
      <c r="I163" s="346"/>
      <c r="J163" s="346"/>
      <c r="K163" s="231"/>
    </row>
    <row r="164" spans="2:11" ht="17.25" customHeight="1" x14ac:dyDescent="0.3">
      <c r="B164" s="230"/>
      <c r="C164" s="251" t="s">
        <v>776</v>
      </c>
      <c r="D164" s="251"/>
      <c r="E164" s="251"/>
      <c r="F164" s="251" t="s">
        <v>777</v>
      </c>
      <c r="G164" s="288"/>
      <c r="H164" s="289" t="s">
        <v>99</v>
      </c>
      <c r="I164" s="289" t="s">
        <v>54</v>
      </c>
      <c r="J164" s="251" t="s">
        <v>778</v>
      </c>
      <c r="K164" s="231"/>
    </row>
    <row r="165" spans="2:11" ht="17.25" customHeight="1" x14ac:dyDescent="0.3">
      <c r="B165" s="232"/>
      <c r="C165" s="253" t="s">
        <v>779</v>
      </c>
      <c r="D165" s="253"/>
      <c r="E165" s="253"/>
      <c r="F165" s="254" t="s">
        <v>780</v>
      </c>
      <c r="G165" s="290"/>
      <c r="H165" s="291"/>
      <c r="I165" s="291"/>
      <c r="J165" s="253" t="s">
        <v>781</v>
      </c>
      <c r="K165" s="233"/>
    </row>
    <row r="166" spans="2:11" ht="5.25" customHeight="1" x14ac:dyDescent="0.3">
      <c r="B166" s="259"/>
      <c r="C166" s="256"/>
      <c r="D166" s="256"/>
      <c r="E166" s="256"/>
      <c r="F166" s="256"/>
      <c r="G166" s="257"/>
      <c r="H166" s="256"/>
      <c r="I166" s="256"/>
      <c r="J166" s="256"/>
      <c r="K166" s="280"/>
    </row>
    <row r="167" spans="2:11" ht="15" customHeight="1" x14ac:dyDescent="0.3">
      <c r="B167" s="259"/>
      <c r="C167" s="239" t="s">
        <v>785</v>
      </c>
      <c r="D167" s="239"/>
      <c r="E167" s="239"/>
      <c r="F167" s="258" t="s">
        <v>782</v>
      </c>
      <c r="G167" s="239"/>
      <c r="H167" s="239" t="s">
        <v>821</v>
      </c>
      <c r="I167" s="239" t="s">
        <v>784</v>
      </c>
      <c r="J167" s="239">
        <v>120</v>
      </c>
      <c r="K167" s="280"/>
    </row>
    <row r="168" spans="2:11" ht="15" customHeight="1" x14ac:dyDescent="0.3">
      <c r="B168" s="259"/>
      <c r="C168" s="239" t="s">
        <v>830</v>
      </c>
      <c r="D168" s="239"/>
      <c r="E168" s="239"/>
      <c r="F168" s="258" t="s">
        <v>782</v>
      </c>
      <c r="G168" s="239"/>
      <c r="H168" s="239" t="s">
        <v>831</v>
      </c>
      <c r="I168" s="239" t="s">
        <v>784</v>
      </c>
      <c r="J168" s="239" t="s">
        <v>832</v>
      </c>
      <c r="K168" s="280"/>
    </row>
    <row r="169" spans="2:11" ht="15" customHeight="1" x14ac:dyDescent="0.3">
      <c r="B169" s="259"/>
      <c r="C169" s="239" t="s">
        <v>731</v>
      </c>
      <c r="D169" s="239"/>
      <c r="E169" s="239"/>
      <c r="F169" s="258" t="s">
        <v>782</v>
      </c>
      <c r="G169" s="239"/>
      <c r="H169" s="239" t="s">
        <v>848</v>
      </c>
      <c r="I169" s="239" t="s">
        <v>784</v>
      </c>
      <c r="J169" s="239" t="s">
        <v>832</v>
      </c>
      <c r="K169" s="280"/>
    </row>
    <row r="170" spans="2:11" ht="15" customHeight="1" x14ac:dyDescent="0.3">
      <c r="B170" s="259"/>
      <c r="C170" s="239" t="s">
        <v>787</v>
      </c>
      <c r="D170" s="239"/>
      <c r="E170" s="239"/>
      <c r="F170" s="258" t="s">
        <v>788</v>
      </c>
      <c r="G170" s="239"/>
      <c r="H170" s="239" t="s">
        <v>848</v>
      </c>
      <c r="I170" s="239" t="s">
        <v>784</v>
      </c>
      <c r="J170" s="239">
        <v>50</v>
      </c>
      <c r="K170" s="280"/>
    </row>
    <row r="171" spans="2:11" ht="15" customHeight="1" x14ac:dyDescent="0.3">
      <c r="B171" s="259"/>
      <c r="C171" s="239" t="s">
        <v>790</v>
      </c>
      <c r="D171" s="239"/>
      <c r="E171" s="239"/>
      <c r="F171" s="258" t="s">
        <v>782</v>
      </c>
      <c r="G171" s="239"/>
      <c r="H171" s="239" t="s">
        <v>848</v>
      </c>
      <c r="I171" s="239" t="s">
        <v>792</v>
      </c>
      <c r="J171" s="239"/>
      <c r="K171" s="280"/>
    </row>
    <row r="172" spans="2:11" ht="15" customHeight="1" x14ac:dyDescent="0.3">
      <c r="B172" s="259"/>
      <c r="C172" s="239" t="s">
        <v>801</v>
      </c>
      <c r="D172" s="239"/>
      <c r="E172" s="239"/>
      <c r="F172" s="258" t="s">
        <v>788</v>
      </c>
      <c r="G172" s="239"/>
      <c r="H172" s="239" t="s">
        <v>848</v>
      </c>
      <c r="I172" s="239" t="s">
        <v>784</v>
      </c>
      <c r="J172" s="239">
        <v>50</v>
      </c>
      <c r="K172" s="280"/>
    </row>
    <row r="173" spans="2:11" ht="15" customHeight="1" x14ac:dyDescent="0.3">
      <c r="B173" s="259"/>
      <c r="C173" s="239" t="s">
        <v>809</v>
      </c>
      <c r="D173" s="239"/>
      <c r="E173" s="239"/>
      <c r="F173" s="258" t="s">
        <v>788</v>
      </c>
      <c r="G173" s="239"/>
      <c r="H173" s="239" t="s">
        <v>848</v>
      </c>
      <c r="I173" s="239" t="s">
        <v>784</v>
      </c>
      <c r="J173" s="239">
        <v>50</v>
      </c>
      <c r="K173" s="280"/>
    </row>
    <row r="174" spans="2:11" ht="15" customHeight="1" x14ac:dyDescent="0.3">
      <c r="B174" s="259"/>
      <c r="C174" s="239" t="s">
        <v>807</v>
      </c>
      <c r="D174" s="239"/>
      <c r="E174" s="239"/>
      <c r="F174" s="258" t="s">
        <v>788</v>
      </c>
      <c r="G174" s="239"/>
      <c r="H174" s="239" t="s">
        <v>848</v>
      </c>
      <c r="I174" s="239" t="s">
        <v>784</v>
      </c>
      <c r="J174" s="239">
        <v>50</v>
      </c>
      <c r="K174" s="280"/>
    </row>
    <row r="175" spans="2:11" ht="15" customHeight="1" x14ac:dyDescent="0.3">
      <c r="B175" s="259"/>
      <c r="C175" s="239" t="s">
        <v>98</v>
      </c>
      <c r="D175" s="239"/>
      <c r="E175" s="239"/>
      <c r="F175" s="258" t="s">
        <v>782</v>
      </c>
      <c r="G175" s="239"/>
      <c r="H175" s="239" t="s">
        <v>849</v>
      </c>
      <c r="I175" s="239" t="s">
        <v>850</v>
      </c>
      <c r="J175" s="239"/>
      <c r="K175" s="280"/>
    </row>
    <row r="176" spans="2:11" ht="15" customHeight="1" x14ac:dyDescent="0.3">
      <c r="B176" s="259"/>
      <c r="C176" s="239" t="s">
        <v>54</v>
      </c>
      <c r="D176" s="239"/>
      <c r="E176" s="239"/>
      <c r="F176" s="258" t="s">
        <v>782</v>
      </c>
      <c r="G176" s="239"/>
      <c r="H176" s="239" t="s">
        <v>851</v>
      </c>
      <c r="I176" s="239" t="s">
        <v>852</v>
      </c>
      <c r="J176" s="239">
        <v>1</v>
      </c>
      <c r="K176" s="280"/>
    </row>
    <row r="177" spans="2:11" ht="15" customHeight="1" x14ac:dyDescent="0.3">
      <c r="B177" s="259"/>
      <c r="C177" s="239" t="s">
        <v>50</v>
      </c>
      <c r="D177" s="239"/>
      <c r="E177" s="239"/>
      <c r="F177" s="258" t="s">
        <v>782</v>
      </c>
      <c r="G177" s="239"/>
      <c r="H177" s="239" t="s">
        <v>853</v>
      </c>
      <c r="I177" s="239" t="s">
        <v>784</v>
      </c>
      <c r="J177" s="239">
        <v>20</v>
      </c>
      <c r="K177" s="280"/>
    </row>
    <row r="178" spans="2:11" ht="15" customHeight="1" x14ac:dyDescent="0.3">
      <c r="B178" s="259"/>
      <c r="C178" s="239" t="s">
        <v>99</v>
      </c>
      <c r="D178" s="239"/>
      <c r="E178" s="239"/>
      <c r="F178" s="258" t="s">
        <v>782</v>
      </c>
      <c r="G178" s="239"/>
      <c r="H178" s="239" t="s">
        <v>854</v>
      </c>
      <c r="I178" s="239" t="s">
        <v>784</v>
      </c>
      <c r="J178" s="239">
        <v>255</v>
      </c>
      <c r="K178" s="280"/>
    </row>
    <row r="179" spans="2:11" ht="15" customHeight="1" x14ac:dyDescent="0.3">
      <c r="B179" s="259"/>
      <c r="C179" s="239" t="s">
        <v>100</v>
      </c>
      <c r="D179" s="239"/>
      <c r="E179" s="239"/>
      <c r="F179" s="258" t="s">
        <v>782</v>
      </c>
      <c r="G179" s="239"/>
      <c r="H179" s="239" t="s">
        <v>747</v>
      </c>
      <c r="I179" s="239" t="s">
        <v>784</v>
      </c>
      <c r="J179" s="239">
        <v>10</v>
      </c>
      <c r="K179" s="280"/>
    </row>
    <row r="180" spans="2:11" ht="15" customHeight="1" x14ac:dyDescent="0.3">
      <c r="B180" s="259"/>
      <c r="C180" s="239" t="s">
        <v>101</v>
      </c>
      <c r="D180" s="239"/>
      <c r="E180" s="239"/>
      <c r="F180" s="258" t="s">
        <v>782</v>
      </c>
      <c r="G180" s="239"/>
      <c r="H180" s="239" t="s">
        <v>855</v>
      </c>
      <c r="I180" s="239" t="s">
        <v>816</v>
      </c>
      <c r="J180" s="239"/>
      <c r="K180" s="280"/>
    </row>
    <row r="181" spans="2:11" ht="15" customHeight="1" x14ac:dyDescent="0.3">
      <c r="B181" s="259"/>
      <c r="C181" s="239" t="s">
        <v>856</v>
      </c>
      <c r="D181" s="239"/>
      <c r="E181" s="239"/>
      <c r="F181" s="258" t="s">
        <v>782</v>
      </c>
      <c r="G181" s="239"/>
      <c r="H181" s="239" t="s">
        <v>857</v>
      </c>
      <c r="I181" s="239" t="s">
        <v>816</v>
      </c>
      <c r="J181" s="239"/>
      <c r="K181" s="280"/>
    </row>
    <row r="182" spans="2:11" ht="15" customHeight="1" x14ac:dyDescent="0.3">
      <c r="B182" s="259"/>
      <c r="C182" s="239" t="s">
        <v>845</v>
      </c>
      <c r="D182" s="239"/>
      <c r="E182" s="239"/>
      <c r="F182" s="258" t="s">
        <v>782</v>
      </c>
      <c r="G182" s="239"/>
      <c r="H182" s="239" t="s">
        <v>858</v>
      </c>
      <c r="I182" s="239" t="s">
        <v>816</v>
      </c>
      <c r="J182" s="239"/>
      <c r="K182" s="280"/>
    </row>
    <row r="183" spans="2:11" ht="15" customHeight="1" x14ac:dyDescent="0.3">
      <c r="B183" s="259"/>
      <c r="C183" s="239" t="s">
        <v>103</v>
      </c>
      <c r="D183" s="239"/>
      <c r="E183" s="239"/>
      <c r="F183" s="258" t="s">
        <v>788</v>
      </c>
      <c r="G183" s="239"/>
      <c r="H183" s="239" t="s">
        <v>859</v>
      </c>
      <c r="I183" s="239" t="s">
        <v>784</v>
      </c>
      <c r="J183" s="239">
        <v>50</v>
      </c>
      <c r="K183" s="280"/>
    </row>
    <row r="184" spans="2:11" ht="15" customHeight="1" x14ac:dyDescent="0.3">
      <c r="B184" s="259"/>
      <c r="C184" s="239" t="s">
        <v>860</v>
      </c>
      <c r="D184" s="239"/>
      <c r="E184" s="239"/>
      <c r="F184" s="258" t="s">
        <v>788</v>
      </c>
      <c r="G184" s="239"/>
      <c r="H184" s="239" t="s">
        <v>861</v>
      </c>
      <c r="I184" s="239" t="s">
        <v>862</v>
      </c>
      <c r="J184" s="239"/>
      <c r="K184" s="280"/>
    </row>
    <row r="185" spans="2:11" ht="15" customHeight="1" x14ac:dyDescent="0.3">
      <c r="B185" s="259"/>
      <c r="C185" s="239" t="s">
        <v>863</v>
      </c>
      <c r="D185" s="239"/>
      <c r="E185" s="239"/>
      <c r="F185" s="258" t="s">
        <v>788</v>
      </c>
      <c r="G185" s="239"/>
      <c r="H185" s="239" t="s">
        <v>864</v>
      </c>
      <c r="I185" s="239" t="s">
        <v>862</v>
      </c>
      <c r="J185" s="239"/>
      <c r="K185" s="280"/>
    </row>
    <row r="186" spans="2:11" ht="15" customHeight="1" x14ac:dyDescent="0.3">
      <c r="B186" s="259"/>
      <c r="C186" s="239" t="s">
        <v>865</v>
      </c>
      <c r="D186" s="239"/>
      <c r="E186" s="239"/>
      <c r="F186" s="258" t="s">
        <v>788</v>
      </c>
      <c r="G186" s="239"/>
      <c r="H186" s="239" t="s">
        <v>866</v>
      </c>
      <c r="I186" s="239" t="s">
        <v>862</v>
      </c>
      <c r="J186" s="239"/>
      <c r="K186" s="280"/>
    </row>
    <row r="187" spans="2:11" ht="15" customHeight="1" x14ac:dyDescent="0.3">
      <c r="B187" s="259"/>
      <c r="C187" s="292" t="s">
        <v>867</v>
      </c>
      <c r="D187" s="239"/>
      <c r="E187" s="239"/>
      <c r="F187" s="258" t="s">
        <v>788</v>
      </c>
      <c r="G187" s="239"/>
      <c r="H187" s="239" t="s">
        <v>868</v>
      </c>
      <c r="I187" s="239" t="s">
        <v>869</v>
      </c>
      <c r="J187" s="293" t="s">
        <v>870</v>
      </c>
      <c r="K187" s="280"/>
    </row>
    <row r="188" spans="2:11" ht="15" customHeight="1" x14ac:dyDescent="0.3">
      <c r="B188" s="259"/>
      <c r="C188" s="244" t="s">
        <v>39</v>
      </c>
      <c r="D188" s="239"/>
      <c r="E188" s="239"/>
      <c r="F188" s="258" t="s">
        <v>782</v>
      </c>
      <c r="G188" s="239"/>
      <c r="H188" s="235" t="s">
        <v>871</v>
      </c>
      <c r="I188" s="239" t="s">
        <v>872</v>
      </c>
      <c r="J188" s="239"/>
      <c r="K188" s="280"/>
    </row>
    <row r="189" spans="2:11" ht="15" customHeight="1" x14ac:dyDescent="0.3">
      <c r="B189" s="259"/>
      <c r="C189" s="244" t="s">
        <v>873</v>
      </c>
      <c r="D189" s="239"/>
      <c r="E189" s="239"/>
      <c r="F189" s="258" t="s">
        <v>782</v>
      </c>
      <c r="G189" s="239"/>
      <c r="H189" s="239" t="s">
        <v>874</v>
      </c>
      <c r="I189" s="239" t="s">
        <v>816</v>
      </c>
      <c r="J189" s="239"/>
      <c r="K189" s="280"/>
    </row>
    <row r="190" spans="2:11" ht="15" customHeight="1" x14ac:dyDescent="0.3">
      <c r="B190" s="259"/>
      <c r="C190" s="244" t="s">
        <v>875</v>
      </c>
      <c r="D190" s="239"/>
      <c r="E190" s="239"/>
      <c r="F190" s="258" t="s">
        <v>782</v>
      </c>
      <c r="G190" s="239"/>
      <c r="H190" s="239" t="s">
        <v>876</v>
      </c>
      <c r="I190" s="239" t="s">
        <v>816</v>
      </c>
      <c r="J190" s="239"/>
      <c r="K190" s="280"/>
    </row>
    <row r="191" spans="2:11" ht="15" customHeight="1" x14ac:dyDescent="0.3">
      <c r="B191" s="259"/>
      <c r="C191" s="244" t="s">
        <v>877</v>
      </c>
      <c r="D191" s="239"/>
      <c r="E191" s="239"/>
      <c r="F191" s="258" t="s">
        <v>788</v>
      </c>
      <c r="G191" s="239"/>
      <c r="H191" s="239" t="s">
        <v>878</v>
      </c>
      <c r="I191" s="239" t="s">
        <v>816</v>
      </c>
      <c r="J191" s="239"/>
      <c r="K191" s="280"/>
    </row>
    <row r="192" spans="2:11" ht="15" customHeight="1" x14ac:dyDescent="0.3">
      <c r="B192" s="286"/>
      <c r="C192" s="294"/>
      <c r="D192" s="268"/>
      <c r="E192" s="268"/>
      <c r="F192" s="268"/>
      <c r="G192" s="268"/>
      <c r="H192" s="268"/>
      <c r="I192" s="268"/>
      <c r="J192" s="268"/>
      <c r="K192" s="287"/>
    </row>
    <row r="193" spans="2:11" ht="18.75" customHeight="1" x14ac:dyDescent="0.3">
      <c r="B193" s="235"/>
      <c r="C193" s="239"/>
      <c r="D193" s="239"/>
      <c r="E193" s="239"/>
      <c r="F193" s="258"/>
      <c r="G193" s="239"/>
      <c r="H193" s="239"/>
      <c r="I193" s="239"/>
      <c r="J193" s="239"/>
      <c r="K193" s="235"/>
    </row>
    <row r="194" spans="2:11" ht="18.75" customHeight="1" x14ac:dyDescent="0.3">
      <c r="B194" s="235"/>
      <c r="C194" s="239"/>
      <c r="D194" s="239"/>
      <c r="E194" s="239"/>
      <c r="F194" s="258"/>
      <c r="G194" s="239"/>
      <c r="H194" s="239"/>
      <c r="I194" s="239"/>
      <c r="J194" s="239"/>
      <c r="K194" s="235"/>
    </row>
    <row r="195" spans="2:11" ht="18.75" customHeight="1" x14ac:dyDescent="0.3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</row>
    <row r="196" spans="2:11" x14ac:dyDescent="0.3">
      <c r="B196" s="227"/>
      <c r="C196" s="228"/>
      <c r="D196" s="228"/>
      <c r="E196" s="228"/>
      <c r="F196" s="228"/>
      <c r="G196" s="228"/>
      <c r="H196" s="228"/>
      <c r="I196" s="228"/>
      <c r="J196" s="228"/>
      <c r="K196" s="229"/>
    </row>
    <row r="197" spans="2:11" ht="21" x14ac:dyDescent="0.3">
      <c r="B197" s="230"/>
      <c r="C197" s="346" t="s">
        <v>879</v>
      </c>
      <c r="D197" s="346"/>
      <c r="E197" s="346"/>
      <c r="F197" s="346"/>
      <c r="G197" s="346"/>
      <c r="H197" s="346"/>
      <c r="I197" s="346"/>
      <c r="J197" s="346"/>
      <c r="K197" s="231"/>
    </row>
    <row r="198" spans="2:11" ht="25.5" customHeight="1" x14ac:dyDescent="0.3">
      <c r="B198" s="230"/>
      <c r="C198" s="295" t="s">
        <v>880</v>
      </c>
      <c r="D198" s="295"/>
      <c r="E198" s="295"/>
      <c r="F198" s="295" t="s">
        <v>881</v>
      </c>
      <c r="G198" s="296"/>
      <c r="H198" s="352" t="s">
        <v>882</v>
      </c>
      <c r="I198" s="352"/>
      <c r="J198" s="352"/>
      <c r="K198" s="231"/>
    </row>
    <row r="199" spans="2:11" ht="5.25" customHeight="1" x14ac:dyDescent="0.3">
      <c r="B199" s="259"/>
      <c r="C199" s="256"/>
      <c r="D199" s="256"/>
      <c r="E199" s="256"/>
      <c r="F199" s="256"/>
      <c r="G199" s="239"/>
      <c r="H199" s="256"/>
      <c r="I199" s="256"/>
      <c r="J199" s="256"/>
      <c r="K199" s="280"/>
    </row>
    <row r="200" spans="2:11" ht="15" customHeight="1" x14ac:dyDescent="0.3">
      <c r="B200" s="259"/>
      <c r="C200" s="239" t="s">
        <v>872</v>
      </c>
      <c r="D200" s="239"/>
      <c r="E200" s="239"/>
      <c r="F200" s="258" t="s">
        <v>40</v>
      </c>
      <c r="G200" s="239"/>
      <c r="H200" s="348" t="s">
        <v>883</v>
      </c>
      <c r="I200" s="348"/>
      <c r="J200" s="348"/>
      <c r="K200" s="280"/>
    </row>
    <row r="201" spans="2:11" ht="15" customHeight="1" x14ac:dyDescent="0.3">
      <c r="B201" s="259"/>
      <c r="C201" s="265"/>
      <c r="D201" s="239"/>
      <c r="E201" s="239"/>
      <c r="F201" s="258" t="s">
        <v>41</v>
      </c>
      <c r="G201" s="239"/>
      <c r="H201" s="348" t="s">
        <v>884</v>
      </c>
      <c r="I201" s="348"/>
      <c r="J201" s="348"/>
      <c r="K201" s="280"/>
    </row>
    <row r="202" spans="2:11" ht="15" customHeight="1" x14ac:dyDescent="0.3">
      <c r="B202" s="259"/>
      <c r="C202" s="265"/>
      <c r="D202" s="239"/>
      <c r="E202" s="239"/>
      <c r="F202" s="258" t="s">
        <v>44</v>
      </c>
      <c r="G202" s="239"/>
      <c r="H202" s="348" t="s">
        <v>885</v>
      </c>
      <c r="I202" s="348"/>
      <c r="J202" s="348"/>
      <c r="K202" s="280"/>
    </row>
    <row r="203" spans="2:11" ht="15" customHeight="1" x14ac:dyDescent="0.3">
      <c r="B203" s="259"/>
      <c r="C203" s="239"/>
      <c r="D203" s="239"/>
      <c r="E203" s="239"/>
      <c r="F203" s="258" t="s">
        <v>42</v>
      </c>
      <c r="G203" s="239"/>
      <c r="H203" s="348" t="s">
        <v>886</v>
      </c>
      <c r="I203" s="348"/>
      <c r="J203" s="348"/>
      <c r="K203" s="280"/>
    </row>
    <row r="204" spans="2:11" ht="15" customHeight="1" x14ac:dyDescent="0.3">
      <c r="B204" s="259"/>
      <c r="C204" s="239"/>
      <c r="D204" s="239"/>
      <c r="E204" s="239"/>
      <c r="F204" s="258" t="s">
        <v>43</v>
      </c>
      <c r="G204" s="239"/>
      <c r="H204" s="348" t="s">
        <v>887</v>
      </c>
      <c r="I204" s="348"/>
      <c r="J204" s="348"/>
      <c r="K204" s="280"/>
    </row>
    <row r="205" spans="2:11" ht="15" customHeight="1" x14ac:dyDescent="0.3">
      <c r="B205" s="259"/>
      <c r="C205" s="239"/>
      <c r="D205" s="239"/>
      <c r="E205" s="239"/>
      <c r="F205" s="258"/>
      <c r="G205" s="239"/>
      <c r="H205" s="239"/>
      <c r="I205" s="239"/>
      <c r="J205" s="239"/>
      <c r="K205" s="280"/>
    </row>
    <row r="206" spans="2:11" ht="15" customHeight="1" x14ac:dyDescent="0.3">
      <c r="B206" s="259"/>
      <c r="C206" s="239" t="s">
        <v>828</v>
      </c>
      <c r="D206" s="239"/>
      <c r="E206" s="239"/>
      <c r="F206" s="258" t="s">
        <v>73</v>
      </c>
      <c r="G206" s="239"/>
      <c r="H206" s="348" t="s">
        <v>888</v>
      </c>
      <c r="I206" s="348"/>
      <c r="J206" s="348"/>
      <c r="K206" s="280"/>
    </row>
    <row r="207" spans="2:11" ht="15" customHeight="1" x14ac:dyDescent="0.3">
      <c r="B207" s="259"/>
      <c r="C207" s="265"/>
      <c r="D207" s="239"/>
      <c r="E207" s="239"/>
      <c r="F207" s="258" t="s">
        <v>725</v>
      </c>
      <c r="G207" s="239"/>
      <c r="H207" s="348" t="s">
        <v>726</v>
      </c>
      <c r="I207" s="348"/>
      <c r="J207" s="348"/>
      <c r="K207" s="280"/>
    </row>
    <row r="208" spans="2:11" ht="15" customHeight="1" x14ac:dyDescent="0.3">
      <c r="B208" s="259"/>
      <c r="C208" s="239"/>
      <c r="D208" s="239"/>
      <c r="E208" s="239"/>
      <c r="F208" s="258" t="s">
        <v>723</v>
      </c>
      <c r="G208" s="239"/>
      <c r="H208" s="348" t="s">
        <v>889</v>
      </c>
      <c r="I208" s="348"/>
      <c r="J208" s="348"/>
      <c r="K208" s="280"/>
    </row>
    <row r="209" spans="2:11" ht="15" customHeight="1" x14ac:dyDescent="0.3">
      <c r="B209" s="297"/>
      <c r="C209" s="265"/>
      <c r="D209" s="265"/>
      <c r="E209" s="265"/>
      <c r="F209" s="258" t="s">
        <v>727</v>
      </c>
      <c r="G209" s="244"/>
      <c r="H209" s="347" t="s">
        <v>728</v>
      </c>
      <c r="I209" s="347"/>
      <c r="J209" s="347"/>
      <c r="K209" s="298"/>
    </row>
    <row r="210" spans="2:11" ht="15" customHeight="1" x14ac:dyDescent="0.3">
      <c r="B210" s="297"/>
      <c r="C210" s="265"/>
      <c r="D210" s="265"/>
      <c r="E210" s="265"/>
      <c r="F210" s="258" t="s">
        <v>729</v>
      </c>
      <c r="G210" s="244"/>
      <c r="H210" s="347" t="s">
        <v>890</v>
      </c>
      <c r="I210" s="347"/>
      <c r="J210" s="347"/>
      <c r="K210" s="298"/>
    </row>
    <row r="211" spans="2:11" ht="15" customHeight="1" x14ac:dyDescent="0.3">
      <c r="B211" s="297"/>
      <c r="C211" s="265"/>
      <c r="D211" s="265"/>
      <c r="E211" s="265"/>
      <c r="F211" s="299"/>
      <c r="G211" s="244"/>
      <c r="H211" s="300"/>
      <c r="I211" s="300"/>
      <c r="J211" s="300"/>
      <c r="K211" s="298"/>
    </row>
    <row r="212" spans="2:11" ht="15" customHeight="1" x14ac:dyDescent="0.3">
      <c r="B212" s="297"/>
      <c r="C212" s="239" t="s">
        <v>852</v>
      </c>
      <c r="D212" s="265"/>
      <c r="E212" s="265"/>
      <c r="F212" s="258">
        <v>1</v>
      </c>
      <c r="G212" s="244"/>
      <c r="H212" s="347" t="s">
        <v>891</v>
      </c>
      <c r="I212" s="347"/>
      <c r="J212" s="347"/>
      <c r="K212" s="298"/>
    </row>
    <row r="213" spans="2:11" ht="15" customHeight="1" x14ac:dyDescent="0.3">
      <c r="B213" s="297"/>
      <c r="C213" s="265"/>
      <c r="D213" s="265"/>
      <c r="E213" s="265"/>
      <c r="F213" s="258">
        <v>2</v>
      </c>
      <c r="G213" s="244"/>
      <c r="H213" s="347" t="s">
        <v>892</v>
      </c>
      <c r="I213" s="347"/>
      <c r="J213" s="347"/>
      <c r="K213" s="298"/>
    </row>
    <row r="214" spans="2:11" ht="15" customHeight="1" x14ac:dyDescent="0.3">
      <c r="B214" s="297"/>
      <c r="C214" s="265"/>
      <c r="D214" s="265"/>
      <c r="E214" s="265"/>
      <c r="F214" s="258">
        <v>3</v>
      </c>
      <c r="G214" s="244"/>
      <c r="H214" s="347" t="s">
        <v>893</v>
      </c>
      <c r="I214" s="347"/>
      <c r="J214" s="347"/>
      <c r="K214" s="298"/>
    </row>
    <row r="215" spans="2:11" ht="15" customHeight="1" x14ac:dyDescent="0.3">
      <c r="B215" s="297"/>
      <c r="C215" s="265"/>
      <c r="D215" s="265"/>
      <c r="E215" s="265"/>
      <c r="F215" s="258">
        <v>4</v>
      </c>
      <c r="G215" s="244"/>
      <c r="H215" s="347" t="s">
        <v>894</v>
      </c>
      <c r="I215" s="347"/>
      <c r="J215" s="347"/>
      <c r="K215" s="298"/>
    </row>
    <row r="216" spans="2:11" ht="12.75" customHeight="1" x14ac:dyDescent="0.3">
      <c r="B216" s="301"/>
      <c r="C216" s="302"/>
      <c r="D216" s="302"/>
      <c r="E216" s="302"/>
      <c r="F216" s="302"/>
      <c r="G216" s="302"/>
      <c r="H216" s="302"/>
      <c r="I216" s="302"/>
      <c r="J216" s="302"/>
      <c r="K216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2019-0294D - Stavební úpr...</vt:lpstr>
      <vt:lpstr>Pokyny pro vyplnění</vt:lpstr>
      <vt:lpstr>'2019-0294D - Stavební úpr...'!Názvy_tisku</vt:lpstr>
      <vt:lpstr>'Rekapitulace stavby'!Názvy_tisku</vt:lpstr>
      <vt:lpstr>'2019-0294D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Honsejková Eva</cp:lastModifiedBy>
  <dcterms:created xsi:type="dcterms:W3CDTF">2019-01-11T15:00:24Z</dcterms:created>
  <dcterms:modified xsi:type="dcterms:W3CDTF">2019-11-08T09:40:59Z</dcterms:modified>
</cp:coreProperties>
</file>